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Matyaash\OneDrive\Práce\A_AKCE\P-05 = ZS Barrandov-V Remizku=dilny 2018\"/>
    </mc:Choice>
  </mc:AlternateContent>
  <xr:revisionPtr revIDLastSave="0" documentId="13_ncr:1_{7793913F-895D-436D-B6B4-28A0ABF8ED54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-2018 - Oprava školních..." sheetId="2" r:id="rId2"/>
    <sheet name="VRN - Vedlejší rozpočtové..." sheetId="3" r:id="rId3"/>
    <sheet name="Pokyny pro vyplnění" sheetId="4" r:id="rId4"/>
  </sheets>
  <definedNames>
    <definedName name="_xlnm._FilterDatabase" localSheetId="1" hidden="1">'01-2018 - Oprava školních...'!$C$92:$K$438</definedName>
    <definedName name="_xlnm._FilterDatabase" localSheetId="2" hidden="1">'VRN - Vedlejší rozpočtové...'!$C$80:$K$90</definedName>
    <definedName name="_xlnm.Print_Titles" localSheetId="1">'01-2018 - Oprava školních...'!$92:$92</definedName>
    <definedName name="_xlnm.Print_Titles" localSheetId="0">'Rekapitulace stavby'!$49:$49</definedName>
    <definedName name="_xlnm.Print_Titles" localSheetId="2">'VRN - Vedlejší rozpočtové...'!$80:$80</definedName>
    <definedName name="_xlnm.Print_Area" localSheetId="1">'01-2018 - Oprava školních...'!$C$4:$J$34,'01-2018 - Oprava školních...'!$C$40:$J$76,'01-2018 - Oprava školních...'!$C$82:$K$438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rozpočtové...'!$C$42:$J$62,'VRN - Vedlejší rozpočtové...'!$C$68:$K$90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90" i="3"/>
  <c r="BH90" i="3"/>
  <c r="BG90" i="3"/>
  <c r="BF90" i="3"/>
  <c r="T90" i="3"/>
  <c r="T89" i="3" s="1"/>
  <c r="R90" i="3"/>
  <c r="R89" i="3" s="1"/>
  <c r="P90" i="3"/>
  <c r="P89" i="3"/>
  <c r="BK90" i="3"/>
  <c r="BK89" i="3" s="1"/>
  <c r="J89" i="3" s="1"/>
  <c r="J61" i="3" s="1"/>
  <c r="J90" i="3"/>
  <c r="BE90" i="3" s="1"/>
  <c r="BI88" i="3"/>
  <c r="BH88" i="3"/>
  <c r="BG88" i="3"/>
  <c r="BF88" i="3"/>
  <c r="T88" i="3"/>
  <c r="T87" i="3"/>
  <c r="R88" i="3"/>
  <c r="R87" i="3" s="1"/>
  <c r="P88" i="3"/>
  <c r="P87" i="3"/>
  <c r="BK88" i="3"/>
  <c r="BK87" i="3" s="1"/>
  <c r="J88" i="3"/>
  <c r="BE88" i="3"/>
  <c r="BI86" i="3"/>
  <c r="BH86" i="3"/>
  <c r="BG86" i="3"/>
  <c r="BF86" i="3"/>
  <c r="T86" i="3"/>
  <c r="T85" i="3"/>
  <c r="R86" i="3"/>
  <c r="R85" i="3" s="1"/>
  <c r="P86" i="3"/>
  <c r="P85" i="3" s="1"/>
  <c r="BK86" i="3"/>
  <c r="BK85" i="3" s="1"/>
  <c r="J85" i="3" s="1"/>
  <c r="J59" i="3" s="1"/>
  <c r="J86" i="3"/>
  <c r="BE86" i="3"/>
  <c r="BI84" i="3"/>
  <c r="BH84" i="3"/>
  <c r="BG84" i="3"/>
  <c r="BF84" i="3"/>
  <c r="T84" i="3"/>
  <c r="T83" i="3" s="1"/>
  <c r="R84" i="3"/>
  <c r="R83" i="3" s="1"/>
  <c r="P84" i="3"/>
  <c r="P83" i="3" s="1"/>
  <c r="BK84" i="3"/>
  <c r="BK83" i="3" s="1"/>
  <c r="J83" i="3" s="1"/>
  <c r="J58" i="3" s="1"/>
  <c r="J84" i="3"/>
  <c r="BE84" i="3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75" i="3" s="1"/>
  <c r="E7" i="3"/>
  <c r="E71" i="3" s="1"/>
  <c r="AY52" i="1"/>
  <c r="AX52" i="1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R436" i="2"/>
  <c r="P436" i="2"/>
  <c r="BK436" i="2"/>
  <c r="J436" i="2"/>
  <c r="BE436" i="2" s="1"/>
  <c r="BI435" i="2"/>
  <c r="BH435" i="2"/>
  <c r="BG435" i="2"/>
  <c r="BF435" i="2"/>
  <c r="T435" i="2"/>
  <c r="R435" i="2"/>
  <c r="P435" i="2"/>
  <c r="BK435" i="2"/>
  <c r="J435" i="2"/>
  <c r="BE435" i="2" s="1"/>
  <c r="BI434" i="2"/>
  <c r="BH434" i="2"/>
  <c r="BG434" i="2"/>
  <c r="BF434" i="2"/>
  <c r="T434" i="2"/>
  <c r="R434" i="2"/>
  <c r="P434" i="2"/>
  <c r="BK434" i="2"/>
  <c r="J434" i="2"/>
  <c r="BE434" i="2" s="1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/>
  <c r="BI430" i="2"/>
  <c r="BH430" i="2"/>
  <c r="BG430" i="2"/>
  <c r="BF430" i="2"/>
  <c r="T430" i="2"/>
  <c r="R430" i="2"/>
  <c r="R429" i="2" s="1"/>
  <c r="P430" i="2"/>
  <c r="BK430" i="2"/>
  <c r="J430" i="2"/>
  <c r="BE430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R426" i="2" s="1"/>
  <c r="P427" i="2"/>
  <c r="P426" i="2" s="1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4" i="2"/>
  <c r="BH424" i="2"/>
  <c r="BG424" i="2"/>
  <c r="BF424" i="2"/>
  <c r="T424" i="2"/>
  <c r="R424" i="2"/>
  <c r="P424" i="2"/>
  <c r="BK424" i="2"/>
  <c r="J424" i="2"/>
  <c r="BE424" i="2"/>
  <c r="BI423" i="2"/>
  <c r="BH423" i="2"/>
  <c r="BG423" i="2"/>
  <c r="BF423" i="2"/>
  <c r="T423" i="2"/>
  <c r="T420" i="2" s="1"/>
  <c r="T419" i="2" s="1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16" i="2"/>
  <c r="BH416" i="2"/>
  <c r="BG416" i="2"/>
  <c r="BF416" i="2"/>
  <c r="T416" i="2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/>
  <c r="BI407" i="2"/>
  <c r="BH407" i="2"/>
  <c r="BG407" i="2"/>
  <c r="BF407" i="2"/>
  <c r="T407" i="2"/>
  <c r="R407" i="2"/>
  <c r="P407" i="2"/>
  <c r="BK407" i="2"/>
  <c r="J407" i="2"/>
  <c r="BE407" i="2" s="1"/>
  <c r="BI405" i="2"/>
  <c r="BH405" i="2"/>
  <c r="BG405" i="2"/>
  <c r="BF405" i="2"/>
  <c r="T405" i="2"/>
  <c r="R405" i="2"/>
  <c r="P405" i="2"/>
  <c r="BK405" i="2"/>
  <c r="J405" i="2"/>
  <c r="BE405" i="2" s="1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 s="1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T388" i="2" s="1"/>
  <c r="R389" i="2"/>
  <c r="R388" i="2" s="1"/>
  <c r="P389" i="2"/>
  <c r="BK389" i="2"/>
  <c r="J389" i="2"/>
  <c r="BE389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T364" i="2"/>
  <c r="R364" i="2"/>
  <c r="P364" i="2"/>
  <c r="BK364" i="2"/>
  <c r="J364" i="2"/>
  <c r="BE364" i="2" s="1"/>
  <c r="BI358" i="2"/>
  <c r="BH358" i="2"/>
  <c r="BG358" i="2"/>
  <c r="BF358" i="2"/>
  <c r="T358" i="2"/>
  <c r="T357" i="2" s="1"/>
  <c r="R358" i="2"/>
  <c r="R357" i="2" s="1"/>
  <c r="P358" i="2"/>
  <c r="BK358" i="2"/>
  <c r="J358" i="2"/>
  <c r="BE358" i="2" s="1"/>
  <c r="BI356" i="2"/>
  <c r="BH356" i="2"/>
  <c r="BG356" i="2"/>
  <c r="BF356" i="2"/>
  <c r="T356" i="2"/>
  <c r="R356" i="2"/>
  <c r="P356" i="2"/>
  <c r="BK356" i="2"/>
  <c r="J356" i="2"/>
  <c r="BE356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J350" i="2"/>
  <c r="BE350" i="2"/>
  <c r="BI345" i="2"/>
  <c r="BH345" i="2"/>
  <c r="BG345" i="2"/>
  <c r="BF345" i="2"/>
  <c r="T345" i="2"/>
  <c r="R345" i="2"/>
  <c r="P345" i="2"/>
  <c r="BK345" i="2"/>
  <c r="J345" i="2"/>
  <c r="BE345" i="2" s="1"/>
  <c r="BI340" i="2"/>
  <c r="BH340" i="2"/>
  <c r="BG340" i="2"/>
  <c r="BF340" i="2"/>
  <c r="T340" i="2"/>
  <c r="R340" i="2"/>
  <c r="P340" i="2"/>
  <c r="BK340" i="2"/>
  <c r="J340" i="2"/>
  <c r="BE340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 s="1"/>
  <c r="BI330" i="2"/>
  <c r="BH330" i="2"/>
  <c r="BG330" i="2"/>
  <c r="BF330" i="2"/>
  <c r="T330" i="2"/>
  <c r="R330" i="2"/>
  <c r="P330" i="2"/>
  <c r="BK330" i="2"/>
  <c r="J330" i="2"/>
  <c r="BE330" i="2" s="1"/>
  <c r="BI325" i="2"/>
  <c r="BH325" i="2"/>
  <c r="BG325" i="2"/>
  <c r="BF325" i="2"/>
  <c r="T325" i="2"/>
  <c r="R325" i="2"/>
  <c r="P325" i="2"/>
  <c r="P324" i="2"/>
  <c r="BK325" i="2"/>
  <c r="J325" i="2"/>
  <c r="BE325" i="2" s="1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T305" i="2" s="1"/>
  <c r="R319" i="2"/>
  <c r="P319" i="2"/>
  <c r="BK319" i="2"/>
  <c r="J319" i="2"/>
  <c r="BE319" i="2" s="1"/>
  <c r="BI311" i="2"/>
  <c r="BH311" i="2"/>
  <c r="BG311" i="2"/>
  <c r="BF311" i="2"/>
  <c r="T311" i="2"/>
  <c r="R311" i="2"/>
  <c r="P311" i="2"/>
  <c r="BK311" i="2"/>
  <c r="J311" i="2"/>
  <c r="BE311" i="2" s="1"/>
  <c r="BI306" i="2"/>
  <c r="BH306" i="2"/>
  <c r="BG306" i="2"/>
  <c r="BF306" i="2"/>
  <c r="T306" i="2"/>
  <c r="R306" i="2"/>
  <c r="P306" i="2"/>
  <c r="P305" i="2" s="1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R298" i="2" s="1"/>
  <c r="P301" i="2"/>
  <c r="BK301" i="2"/>
  <c r="J301" i="2"/>
  <c r="BE301" i="2" s="1"/>
  <c r="BI299" i="2"/>
  <c r="BH299" i="2"/>
  <c r="BG299" i="2"/>
  <c r="BF299" i="2"/>
  <c r="T299" i="2"/>
  <c r="T298" i="2" s="1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T288" i="2" s="1"/>
  <c r="R289" i="2"/>
  <c r="P289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R236" i="2" s="1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T236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P224" i="2" s="1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P213" i="2" s="1"/>
  <c r="BK215" i="2"/>
  <c r="J215" i="2"/>
  <c r="BE215" i="2" s="1"/>
  <c r="BI214" i="2"/>
  <c r="BH214" i="2"/>
  <c r="BG214" i="2"/>
  <c r="BF214" i="2"/>
  <c r="T214" i="2"/>
  <c r="T213" i="2" s="1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T207" i="2" s="1"/>
  <c r="R208" i="2"/>
  <c r="R207" i="2" s="1"/>
  <c r="P208" i="2"/>
  <c r="P207" i="2" s="1"/>
  <c r="BK208" i="2"/>
  <c r="BK207" i="2" s="1"/>
  <c r="J207" i="2" s="1"/>
  <c r="J58" i="2" s="1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P201" i="2" s="1"/>
  <c r="BK202" i="2"/>
  <c r="J202" i="2"/>
  <c r="BE202" i="2" s="1"/>
  <c r="BI197" i="2"/>
  <c r="BH197" i="2"/>
  <c r="BG197" i="2"/>
  <c r="BF197" i="2"/>
  <c r="T197" i="2"/>
  <c r="R197" i="2"/>
  <c r="P197" i="2"/>
  <c r="BK197" i="2"/>
  <c r="J197" i="2"/>
  <c r="BE197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3" i="2"/>
  <c r="BH153" i="2"/>
  <c r="BG153" i="2"/>
  <c r="BF153" i="2"/>
  <c r="T153" i="2"/>
  <c r="R153" i="2"/>
  <c r="R152" i="2" s="1"/>
  <c r="P153" i="2"/>
  <c r="P152" i="2"/>
  <c r="BK153" i="2"/>
  <c r="J153" i="2"/>
  <c r="BE153" i="2"/>
  <c r="BI148" i="2"/>
  <c r="BH148" i="2"/>
  <c r="BG148" i="2"/>
  <c r="BF148" i="2"/>
  <c r="T148" i="2"/>
  <c r="R148" i="2"/>
  <c r="P148" i="2"/>
  <c r="BK148" i="2"/>
  <c r="J148" i="2"/>
  <c r="BE148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 s="1"/>
  <c r="BI113" i="2"/>
  <c r="BH113" i="2"/>
  <c r="BG113" i="2"/>
  <c r="BF113" i="2"/>
  <c r="T113" i="2"/>
  <c r="R113" i="2"/>
  <c r="P113" i="2"/>
  <c r="BK113" i="2"/>
  <c r="J113" i="2"/>
  <c r="BE113" i="2" s="1"/>
  <c r="BI109" i="2"/>
  <c r="BH109" i="2"/>
  <c r="BG109" i="2"/>
  <c r="BF109" i="2"/>
  <c r="T109" i="2"/>
  <c r="T108" i="2" s="1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P95" i="2" s="1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J89" i="2"/>
  <c r="F89" i="2"/>
  <c r="F87" i="2"/>
  <c r="E85" i="2"/>
  <c r="J47" i="2"/>
  <c r="F47" i="2"/>
  <c r="F45" i="2"/>
  <c r="E43" i="2"/>
  <c r="J16" i="2"/>
  <c r="E16" i="2"/>
  <c r="F90" i="2" s="1"/>
  <c r="J15" i="2"/>
  <c r="J10" i="2"/>
  <c r="J87" i="2" s="1"/>
  <c r="AS51" i="1"/>
  <c r="L47" i="1"/>
  <c r="AM46" i="1"/>
  <c r="L46" i="1"/>
  <c r="AM44" i="1"/>
  <c r="L44" i="1"/>
  <c r="L42" i="1"/>
  <c r="L41" i="1"/>
  <c r="F34" i="3" l="1"/>
  <c r="BD53" i="1" s="1"/>
  <c r="F32" i="3"/>
  <c r="BB53" i="1" s="1"/>
  <c r="F33" i="3"/>
  <c r="BC53" i="1" s="1"/>
  <c r="BK426" i="2"/>
  <c r="J426" i="2" s="1"/>
  <c r="J74" i="2" s="1"/>
  <c r="BK254" i="2"/>
  <c r="J254" i="2" s="1"/>
  <c r="J64" i="2" s="1"/>
  <c r="BK224" i="2"/>
  <c r="J224" i="2" s="1"/>
  <c r="J62" i="2" s="1"/>
  <c r="BK108" i="2"/>
  <c r="J108" i="2" s="1"/>
  <c r="J55" i="2" s="1"/>
  <c r="P108" i="2"/>
  <c r="R108" i="2"/>
  <c r="BK201" i="2"/>
  <c r="J201" i="2" s="1"/>
  <c r="J57" i="2" s="1"/>
  <c r="R95" i="2"/>
  <c r="R94" i="2" s="1"/>
  <c r="BK236" i="2"/>
  <c r="J236" i="2" s="1"/>
  <c r="J63" i="2" s="1"/>
  <c r="P254" i="2"/>
  <c r="R305" i="2"/>
  <c r="F32" i="2"/>
  <c r="BD52" i="1" s="1"/>
  <c r="BD51" i="1" s="1"/>
  <c r="W30" i="1" s="1"/>
  <c r="T82" i="3"/>
  <c r="T81" i="3" s="1"/>
  <c r="T95" i="2"/>
  <c r="R201" i="2"/>
  <c r="R210" i="2"/>
  <c r="R209" i="2" s="1"/>
  <c r="R93" i="2" s="1"/>
  <c r="BK210" i="2"/>
  <c r="R224" i="2"/>
  <c r="P236" i="2"/>
  <c r="R254" i="2"/>
  <c r="BK282" i="2"/>
  <c r="J282" i="2" s="1"/>
  <c r="J65" i="2" s="1"/>
  <c r="P288" i="2"/>
  <c r="R324" i="2"/>
  <c r="BK324" i="2"/>
  <c r="J324" i="2" s="1"/>
  <c r="J69" i="2" s="1"/>
  <c r="BK388" i="2"/>
  <c r="J388" i="2" s="1"/>
  <c r="J71" i="2" s="1"/>
  <c r="BK420" i="2"/>
  <c r="T426" i="2"/>
  <c r="BK429" i="2"/>
  <c r="J429" i="2" s="1"/>
  <c r="J75" i="2" s="1"/>
  <c r="J30" i="3"/>
  <c r="AV53" i="1" s="1"/>
  <c r="AT53" i="1" s="1"/>
  <c r="J31" i="3"/>
  <c r="AW53" i="1" s="1"/>
  <c r="T152" i="2"/>
  <c r="T224" i="2"/>
  <c r="T209" i="2" s="1"/>
  <c r="R282" i="2"/>
  <c r="T282" i="2"/>
  <c r="BK288" i="2"/>
  <c r="J288" i="2" s="1"/>
  <c r="J66" i="2" s="1"/>
  <c r="P298" i="2"/>
  <c r="P209" i="2" s="1"/>
  <c r="T429" i="2"/>
  <c r="BK95" i="2"/>
  <c r="BK152" i="2"/>
  <c r="J152" i="2" s="1"/>
  <c r="J56" i="2" s="1"/>
  <c r="T201" i="2"/>
  <c r="T94" i="2" s="1"/>
  <c r="T210" i="2"/>
  <c r="P210" i="2"/>
  <c r="R213" i="2"/>
  <c r="BK213" i="2"/>
  <c r="J213" i="2" s="1"/>
  <c r="J61" i="2" s="1"/>
  <c r="T254" i="2"/>
  <c r="P282" i="2"/>
  <c r="R288" i="2"/>
  <c r="BK298" i="2"/>
  <c r="J298" i="2" s="1"/>
  <c r="J67" i="2" s="1"/>
  <c r="BK305" i="2"/>
  <c r="J305" i="2" s="1"/>
  <c r="J68" i="2" s="1"/>
  <c r="T324" i="2"/>
  <c r="BK357" i="2"/>
  <c r="J357" i="2" s="1"/>
  <c r="J70" i="2" s="1"/>
  <c r="P357" i="2"/>
  <c r="P388" i="2"/>
  <c r="P420" i="2"/>
  <c r="P419" i="2" s="1"/>
  <c r="R420" i="2"/>
  <c r="R419" i="2" s="1"/>
  <c r="P429" i="2"/>
  <c r="F52" i="3"/>
  <c r="J29" i="2"/>
  <c r="AW52" i="1" s="1"/>
  <c r="F31" i="2"/>
  <c r="BC52" i="1" s="1"/>
  <c r="BC51" i="1" s="1"/>
  <c r="AY51" i="1" s="1"/>
  <c r="F30" i="2"/>
  <c r="BB52" i="1" s="1"/>
  <c r="BB51" i="1" s="1"/>
  <c r="AX51" i="1" s="1"/>
  <c r="J28" i="2"/>
  <c r="AV52" i="1" s="1"/>
  <c r="F28" i="2"/>
  <c r="AZ52" i="1" s="1"/>
  <c r="J210" i="2"/>
  <c r="J60" i="2" s="1"/>
  <c r="J420" i="2"/>
  <c r="J73" i="2" s="1"/>
  <c r="BK419" i="2"/>
  <c r="J419" i="2" s="1"/>
  <c r="J72" i="2" s="1"/>
  <c r="BK94" i="2"/>
  <c r="J95" i="2"/>
  <c r="J54" i="2" s="1"/>
  <c r="P94" i="2"/>
  <c r="J87" i="3"/>
  <c r="J60" i="3" s="1"/>
  <c r="BK82" i="3"/>
  <c r="P82" i="3"/>
  <c r="P81" i="3" s="1"/>
  <c r="AU53" i="1" s="1"/>
  <c r="R82" i="3"/>
  <c r="R81" i="3" s="1"/>
  <c r="F30" i="3"/>
  <c r="AZ53" i="1" s="1"/>
  <c r="J45" i="2"/>
  <c r="E45" i="3"/>
  <c r="F29" i="2"/>
  <c r="BA52" i="1" s="1"/>
  <c r="J49" i="3"/>
  <c r="F31" i="3"/>
  <c r="BA53" i="1" s="1"/>
  <c r="F48" i="2"/>
  <c r="BA51" i="1" l="1"/>
  <c r="BK209" i="2"/>
  <c r="J209" i="2" s="1"/>
  <c r="J59" i="2" s="1"/>
  <c r="AT52" i="1"/>
  <c r="AZ51" i="1"/>
  <c r="W26" i="1" s="1"/>
  <c r="W28" i="1"/>
  <c r="W29" i="1"/>
  <c r="J82" i="3"/>
  <c r="J57" i="3" s="1"/>
  <c r="BK81" i="3"/>
  <c r="J81" i="3" s="1"/>
  <c r="W27" i="1"/>
  <c r="AW51" i="1"/>
  <c r="AK27" i="1" s="1"/>
  <c r="J94" i="2"/>
  <c r="J53" i="2" s="1"/>
  <c r="T93" i="2"/>
  <c r="P93" i="2"/>
  <c r="AU52" i="1" s="1"/>
  <c r="AU51" i="1" s="1"/>
  <c r="BK93" i="2" l="1"/>
  <c r="J93" i="2" s="1"/>
  <c r="J25" i="2" s="1"/>
  <c r="AV51" i="1"/>
  <c r="AK26" i="1" s="1"/>
  <c r="J56" i="3"/>
  <c r="J27" i="3"/>
  <c r="J52" i="2" l="1"/>
  <c r="AT51" i="1"/>
  <c r="AG53" i="1"/>
  <c r="AN53" i="1" s="1"/>
  <c r="J36" i="3"/>
  <c r="AG52" i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<sst xmlns="http://schemas.openxmlformats.org/spreadsheetml/2006/main" count="5070" uniqueCount="1182">
  <si>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</si>
  <si>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</si>
  <si>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</si>
  <si>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</si>
  <si>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</si>
  <si>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</si>
  <si>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</si>
  <si>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{5bcd3933-657f-4847-922e-1a514b28afec}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</si>
  <si>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</si>
  <si>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</si>
  <si>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</si>
  <si>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</si>
  <si>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</si>
  <si>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</si>
  <si>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</si>
  <si>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</si>
  <si>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01-2018</t>
  </si>
  <si>
    <t>Stavba:</t>
  </si>
  <si>
    <t>Oprava školních dílen- Fakultní ZŠ a MŠ Barrandov II</t>
  </si>
  <si>
    <t>KSO:</t>
  </si>
  <si>
    <t>801 3</t>
  </si>
  <si>
    <t>CC-CZ:</t>
  </si>
  <si>
    <t>Místo:</t>
  </si>
  <si>
    <t>V Remízku 7/919,Praha 5</t>
  </si>
  <si>
    <t>Datum:</t>
  </si>
  <si>
    <t>18. 2. 2018</t>
  </si>
  <si>
    <t>CZ-CPV:</t>
  </si>
  <si>
    <t>45214000-0</t>
  </si>
  <si>
    <t>Zadavatel:</t>
  </si>
  <si>
    <t>IČ:</t>
  </si>
  <si>
    <t>Fakultní ZŠ a MŠ Barrandov II, Praha 5</t>
  </si>
  <si>
    <t>DIČ:</t>
  </si>
  <si>
    <t>Uchazeč:</t>
  </si>
  <si>
    <t xml:space="preserve"> </t>
  </si>
  <si>
    <t>Projektant:</t>
  </si>
  <si>
    <t>Atelier VJH s. r. o.,Mladenovova 5,Praha 4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</si>
  <si>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</si>
  <si>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</si>
  <si>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</si>
  <si>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</si>
  <si>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</si>
  <si>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</si>
  <si>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</si>
  <si>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</si>
  <si>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</si>
  <si>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</si>
  <si>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</si>
  <si>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</si>
  <si>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</si>
  <si>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</si>
  <si>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</si>
  <si>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</si>
  <si>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</si>
  <si>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</si>
  <si>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</si>
  <si>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</si>
  <si>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</si>
  <si>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</si>
  <si>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</si>
  <si>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</si>
  <si>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</si>
  <si>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</si>
  <si>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</si>
  <si>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</si>
  <si>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</si>
  <si>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</si>
  <si>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</si>
  <si>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</si>
  <si>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</si>
  <si>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</si>
  <si>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</si>
  <si>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</si>
  <si>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</si>
  <si>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</si>
  <si>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</si>
  <si>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</si>
  <si>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</si>
  <si>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</si>
  <si>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</si>
  <si>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</si>
  <si>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rozpočtové náklady</t>
  </si>
  <si>
    <t>{974a0ce5-76d6-4d6e-82d5-c09a54b293ef}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</si>
  <si>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</si>
  <si>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</si>
  <si>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</si>
  <si>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</si>
  <si>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</si>
  <si>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</si>
  <si>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</si>
  <si>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</si>
  <si>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</si>
  <si>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</si>
  <si>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</si>
  <si>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</si>
  <si>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</si>
  <si>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</si>
  <si>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</si>
  <si>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</si>
  <si>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</si>
  <si>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</si>
  <si>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</si>
  <si>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</si>
  <si>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</si>
  <si>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</si>
  <si>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</si>
  <si>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</si>
  <si>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</si>
  <si>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</si>
  <si>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</si>
  <si>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</si>
  <si>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</si>
  <si>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</si>
  <si>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</si>
  <si>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</si>
  <si>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</si>
  <si>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</si>
  <si>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OST - Vybavení interiéru- ostatní nábytek a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</si>
  <si>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</si>
  <si>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</si>
  <si>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</si>
  <si>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</si>
  <si>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</si>
  <si>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</si>
  <si>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</si>
  <si>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</si>
  <si>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</si>
  <si>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</si>
  <si>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</si>
  <si>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</si>
  <si>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</si>
  <si>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</si>
  <si>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</si>
  <si>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</si>
  <si>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</si>
  <si>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</si>
  <si>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</si>
  <si>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</si>
  <si>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</si>
  <si>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pl do 0,25 m2 ve zdivu nadzákladovém cihlami pálenými tl do 450 mm</t>
  </si>
  <si>
    <t>kus</t>
  </si>
  <si>
    <t>CS ÚRS 2018 01</t>
  </si>
  <si>
    <t>4</t>
  </si>
  <si>
    <t>1831190466</t>
  </si>
  <si>
    <t>VV</t>
  </si>
  <si>
    <t>"úprava otvoru VZT obvod.stěna"1</t>
  </si>
  <si>
    <t>317121251</t>
  </si>
  <si>
    <t>Montáž ŽB překladů prefabrikovaných do rýh světlosti otvoru do 1800 mm</t>
  </si>
  <si>
    <t>-2061173017</t>
  </si>
  <si>
    <t>M</t>
  </si>
  <si>
    <t>593210725R</t>
  </si>
  <si>
    <t>překlad železobetonový RZP 209x14x14 cm</t>
  </si>
  <si>
    <t>8</t>
  </si>
  <si>
    <t>-221852387</t>
  </si>
  <si>
    <t>340237212</t>
  </si>
  <si>
    <t>Zazdívka otvorů v příčkách nebo stěnách plochy do 0,25 m2 cihlami plnými tl přes 100 mm</t>
  </si>
  <si>
    <t>1368478206</t>
  </si>
  <si>
    <t>"po VZT potrubí"1</t>
  </si>
  <si>
    <t>5</t>
  </si>
  <si>
    <t>340238212</t>
  </si>
  <si>
    <t>Zazdívka otvorů v příčkách nebo stěnách plochy do 1 m2 cihlami plnými tl přes 100 mm</t>
  </si>
  <si>
    <t>m2</t>
  </si>
  <si>
    <t>-643172835</t>
  </si>
  <si>
    <t>"napojení na stoupačku kanalizace"1</t>
  </si>
  <si>
    <t>6</t>
  </si>
  <si>
    <t>342244101</t>
  </si>
  <si>
    <t>Příčka z cihel děrovaných do P10 na maltu M5 tloušťky 80 mm</t>
  </si>
  <si>
    <t>339710822</t>
  </si>
  <si>
    <t>"přizdívky"1,6*2*2</t>
  </si>
  <si>
    <t>7</t>
  </si>
  <si>
    <t>342291121</t>
  </si>
  <si>
    <t>Ukotvení příček k cihelným konstrukcím plochými kotvami</t>
  </si>
  <si>
    <t>m</t>
  </si>
  <si>
    <t>906678648</t>
  </si>
  <si>
    <t>"přizdívky"2*3</t>
  </si>
  <si>
    <t>Úpravy povrchů, podlahy a osazování výplní</t>
  </si>
  <si>
    <t>611325421</t>
  </si>
  <si>
    <t>Oprava vnitřní vápenocementové štukové omítky stropů v rozsahu plochy do 10%</t>
  </si>
  <si>
    <t>-1157513469</t>
  </si>
  <si>
    <t>"m.č.102"48</t>
  </si>
  <si>
    <t>"m.č.103"35,9</t>
  </si>
  <si>
    <t>Součet</t>
  </si>
  <si>
    <t>9</t>
  </si>
  <si>
    <t>612321121</t>
  </si>
  <si>
    <t>Vápenocementová omítka hladká jednovrstvá vnitřních stěn nanášená ručně</t>
  </si>
  <si>
    <t>759245307</t>
  </si>
  <si>
    <t>"pro  nový obklad"</t>
  </si>
  <si>
    <t>"m.č.102"(0,36*2+0,43+1,6)*2+1,6*0,1</t>
  </si>
  <si>
    <t>"m.č.103"(0,36*2+0,43+1,6)*2+1,6*0,1</t>
  </si>
  <si>
    <t>10</t>
  </si>
  <si>
    <t>612325222</t>
  </si>
  <si>
    <t>Vápenocementová štuková omítka malých ploch do 0,25 m2 na stěnách</t>
  </si>
  <si>
    <t>2006072682</t>
  </si>
  <si>
    <t>"ve skladu po zazdění po VZT"1</t>
  </si>
  <si>
    <t>11</t>
  </si>
  <si>
    <t>612325223</t>
  </si>
  <si>
    <t>Vápenocementová štuková omítka malých ploch do 1,0 m2 na stěnách</t>
  </si>
  <si>
    <t>1846457630</t>
  </si>
  <si>
    <t>"ve skladu po zazdění stoupačky"1</t>
  </si>
  <si>
    <t>12</t>
  </si>
  <si>
    <t>612325421</t>
  </si>
  <si>
    <t>Oprava vnitřní vápenocementové štukové omítky stěn v rozsahu plochy do 10%</t>
  </si>
  <si>
    <t>-809890748</t>
  </si>
  <si>
    <t>"m.č.102"(6,12+9,05+0,36*2)*2*3,24</t>
  </si>
  <si>
    <t>-"okna"(2,35*2,35*2+1,5*1)+"ostění"(2,35*3)*0,12*2</t>
  </si>
  <si>
    <t>-"dveře"(0,9+1,45)*2</t>
  </si>
  <si>
    <t>Mezisoučet</t>
  </si>
  <si>
    <t>"m.č.103"(6,12+5,92+0,36*2)*2*3,24</t>
  </si>
  <si>
    <t>-"dveře"(0,9+0,8)*2</t>
  </si>
  <si>
    <t>-"nový obklad"11,32</t>
  </si>
  <si>
    <t>13</t>
  </si>
  <si>
    <t>612403382R</t>
  </si>
  <si>
    <t>Hrubá výplň rýh ve stěnách do 5x5 cm maltou ze SMS</t>
  </si>
  <si>
    <t>1246912697</t>
  </si>
  <si>
    <t>"pro vodu"12</t>
  </si>
  <si>
    <t>14</t>
  </si>
  <si>
    <t>612403386R</t>
  </si>
  <si>
    <t>Hrubá výplň rýh ve stěnách do 10x10 cm maltou ze SMS</t>
  </si>
  <si>
    <t>-768703559</t>
  </si>
  <si>
    <t>"pro kanalizaci"2</t>
  </si>
  <si>
    <t>619996135</t>
  </si>
  <si>
    <t>Ochrana konstrukcí nebo samostatných prvků obedněním</t>
  </si>
  <si>
    <t>1448317985</t>
  </si>
  <si>
    <t>"keramická pec"(1,3*2+1)*2+1,3*1</t>
  </si>
  <si>
    <t>16</t>
  </si>
  <si>
    <t>619996146R</t>
  </si>
  <si>
    <t>Posunutí a zakrytí regálů ve skladu fólií před znečištěním vč.pozdější odkrytí</t>
  </si>
  <si>
    <t>soubor</t>
  </si>
  <si>
    <t>-545479618</t>
  </si>
  <si>
    <t>17</t>
  </si>
  <si>
    <t>622215132</t>
  </si>
  <si>
    <t>Oprava kontaktního zateplení stěn z polystyrenových desek tloušťky do 160 mm plochy do 0,25m2</t>
  </si>
  <si>
    <t>1355045021</t>
  </si>
  <si>
    <t>"doplnění po VZT"1</t>
  </si>
  <si>
    <t>18</t>
  </si>
  <si>
    <t>622525103</t>
  </si>
  <si>
    <t>Tenkovrstvá omítka malých ploch do 0,5m2 na stěnách</t>
  </si>
  <si>
    <t>687129784</t>
  </si>
  <si>
    <t>"doplnění omítky na KZS odstín dle stávající"1</t>
  </si>
  <si>
    <t>19</t>
  </si>
  <si>
    <t>629991011</t>
  </si>
  <si>
    <t>Zakrytí výplní otvorů a svislých ploch fólií přilepenou lepící páskou</t>
  </si>
  <si>
    <t>-1531225539</t>
  </si>
  <si>
    <t>"okna"2,35*2,35*4</t>
  </si>
  <si>
    <t>"dveře"(1,45+0,9*2+0,8)*2</t>
  </si>
  <si>
    <t>20</t>
  </si>
  <si>
    <t>631312141</t>
  </si>
  <si>
    <t>Doplnění rýh v dosavadních mazaninách betonem prostým</t>
  </si>
  <si>
    <t>m3</t>
  </si>
  <si>
    <t>1484915521</t>
  </si>
  <si>
    <t>"po polopříčce"1,5*0,15*0,1</t>
  </si>
  <si>
    <t>"po přizdívce"4,6*0,1*0,1</t>
  </si>
  <si>
    <t>Ostatní konstrukce a práce, bourání</t>
  </si>
  <si>
    <t>949101111</t>
  </si>
  <si>
    <t>Lešení pomocné pro objekty pozemních staveb s lešeňovou podlahou v do 1,9 m zatížení do 150 kg/m2</t>
  </si>
  <si>
    <t>1412982401</t>
  </si>
  <si>
    <t>"mč.101"7,6</t>
  </si>
  <si>
    <t>22</t>
  </si>
  <si>
    <t>949101112</t>
  </si>
  <si>
    <t>Lešení pomocné pro objekty pozemních staveb s lešeňovou podlahou v do 3,5 m zatížení do 150 kg/m2</t>
  </si>
  <si>
    <t>1845053415</t>
  </si>
  <si>
    <t>"pro opravu fasády"1</t>
  </si>
  <si>
    <t>23</t>
  </si>
  <si>
    <t>952901111</t>
  </si>
  <si>
    <t>Vyčištění budov bytové a občanské výstavby při výšce podlaží do 4 m</t>
  </si>
  <si>
    <t>-400036132</t>
  </si>
  <si>
    <t>24</t>
  </si>
  <si>
    <t>953761135R</t>
  </si>
  <si>
    <t>Odvětrání vodorovné troubami PVC kruhovými  KG DN 200 uloženými do stávajícího otvoru</t>
  </si>
  <si>
    <t>-46767942</t>
  </si>
  <si>
    <t>25</t>
  </si>
  <si>
    <t>953981101R</t>
  </si>
  <si>
    <t>Demontáž a zpětné osazování drobného vybavení a doplňků osazených na stěnách (např.nástěnky,věšáky,poličky apod.)</t>
  </si>
  <si>
    <t>1471980751</t>
  </si>
  <si>
    <t>26</t>
  </si>
  <si>
    <t>953981301R</t>
  </si>
  <si>
    <t>Zakrytí  a ochrana ponechaného vybavení, stavebních konstrukcí a předmětů v prostorách dotčených stavbou vč. pozdějšího odkrytí</t>
  </si>
  <si>
    <t>1929315411</t>
  </si>
  <si>
    <t>27</t>
  </si>
  <si>
    <t>962031133</t>
  </si>
  <si>
    <t>Bourání příček z cihel pálených na MVC tl do 150 mm</t>
  </si>
  <si>
    <t>-2022534290</t>
  </si>
  <si>
    <t>"polopříčka"1,5*1,2</t>
  </si>
  <si>
    <t>28</t>
  </si>
  <si>
    <t>967031132</t>
  </si>
  <si>
    <t>Přisekání rovných ostění v cihelném zdivu na MV nebo MVC</t>
  </si>
  <si>
    <t>1301751680</t>
  </si>
  <si>
    <t>"nový otvor"(1,5+1*2)*0,15</t>
  </si>
  <si>
    <t>29</t>
  </si>
  <si>
    <t>967031732</t>
  </si>
  <si>
    <t>Přisekání plošné zdiva z cihel pálených na MV nebo MVC tl do 100 mm</t>
  </si>
  <si>
    <t>-1668947645</t>
  </si>
  <si>
    <t>"po vybourané polopříčce"1,2*0,15</t>
  </si>
  <si>
    <t>"přizdívka zdiva"5*0,75</t>
  </si>
  <si>
    <t>"předstěna"1,5*1,5</t>
  </si>
  <si>
    <t>30</t>
  </si>
  <si>
    <t>969011121</t>
  </si>
  <si>
    <t>Vybourání vodovodního nebo plynového vedení DN do 52</t>
  </si>
  <si>
    <t>-1424815854</t>
  </si>
  <si>
    <t>31</t>
  </si>
  <si>
    <t>969021111</t>
  </si>
  <si>
    <t>Vybourání kanalizačního potrubí DN do 100</t>
  </si>
  <si>
    <t>-1653104315</t>
  </si>
  <si>
    <t>32</t>
  </si>
  <si>
    <t>971033531</t>
  </si>
  <si>
    <t>Vybourání otvorů ve zdivu cihelném pl do 1 m2 na MVC nebo MV tl do 150 mm</t>
  </si>
  <si>
    <t>1077246980</t>
  </si>
  <si>
    <t>33</t>
  </si>
  <si>
    <t>971033631</t>
  </si>
  <si>
    <t>Vybourání otvorů ve zdivu cihelném pl do 4 m2 na MVC nebo MV tl do 150 mm</t>
  </si>
  <si>
    <t>1121759185</t>
  </si>
  <si>
    <t>1,5*1</t>
  </si>
  <si>
    <t>34</t>
  </si>
  <si>
    <t>974032232</t>
  </si>
  <si>
    <t>Vysekání rýh ve stěnách nebo příčkách z dutých cihel nebo tvárnic u stropu hl do 50 mm š do 70 mm</t>
  </si>
  <si>
    <t>-1263002506</t>
  </si>
  <si>
    <t>35</t>
  </si>
  <si>
    <t>974032253</t>
  </si>
  <si>
    <t>Vysekání rýh ve stěnách nebo příčkách z dutých cihel nebo tvárnic u stropu hl do 100 mm š do 100 mm</t>
  </si>
  <si>
    <t>-1032792214</t>
  </si>
  <si>
    <t>36</t>
  </si>
  <si>
    <t>974032664</t>
  </si>
  <si>
    <t>Vysekání rýh ve stěnách z dutých cihel nebo tvárnic pro vtahování nosníků hl do 150 mm v do 150 mm</t>
  </si>
  <si>
    <t>-305595411</t>
  </si>
  <si>
    <t>"pro překlad"2</t>
  </si>
  <si>
    <t>37</t>
  </si>
  <si>
    <t>976072221R</t>
  </si>
  <si>
    <t>Vybourání kovových revizních dvířek pl do 0,3 m2 ze zdiva cihelného</t>
  </si>
  <si>
    <t>703213991</t>
  </si>
  <si>
    <t>38</t>
  </si>
  <si>
    <t>978013191</t>
  </si>
  <si>
    <t>Otlučení (osekání) vnitřní vápenné nebo vápenocementové omítky stěn v rozsahu do 100 %</t>
  </si>
  <si>
    <t>-1126628564</t>
  </si>
  <si>
    <t>"pro přizdívku a nový obklad"</t>
  </si>
  <si>
    <t>"m.č.102"(0,36*2+0,43+1,6)*2</t>
  </si>
  <si>
    <t>"m.č.103"(0,36*2+0,43+1,6)*2</t>
  </si>
  <si>
    <t>-"obklad"5,52</t>
  </si>
  <si>
    <t>39</t>
  </si>
  <si>
    <t>978059541</t>
  </si>
  <si>
    <t>Odsekání a odebrání obkladů stěn z vnitřních obkládaček plochy přes 1 m2</t>
  </si>
  <si>
    <t>-1684632219</t>
  </si>
  <si>
    <t>"m.č.102"(0,36+1,52)*1,5</t>
  </si>
  <si>
    <t>"m.č.103"(0,3+1,5)*1,5</t>
  </si>
  <si>
    <t>997</t>
  </si>
  <si>
    <t>Přesun sutě</t>
  </si>
  <si>
    <t>40</t>
  </si>
  <si>
    <t>997013211</t>
  </si>
  <si>
    <t>Vnitrostaveništní doprava suti a vybouraných hmot pro budovy v do 6 m ručně</t>
  </si>
  <si>
    <t>t</t>
  </si>
  <si>
    <t>-963221167</t>
  </si>
  <si>
    <t>41</t>
  </si>
  <si>
    <t>997013501</t>
  </si>
  <si>
    <t>Odvoz suti a vybouraných hmot na skládku nebo meziskládku do 1 km se složením</t>
  </si>
  <si>
    <t>-653953978</t>
  </si>
  <si>
    <t>42</t>
  </si>
  <si>
    <t>997013509</t>
  </si>
  <si>
    <t>Příplatek k odvozu suti a vybouraných hmot na skládku ZKD 1 km přes 1 km</t>
  </si>
  <si>
    <t>1202448528</t>
  </si>
  <si>
    <t>5,116*19 'Přepočtené koeficientem množství</t>
  </si>
  <si>
    <t>43</t>
  </si>
  <si>
    <t>997013831</t>
  </si>
  <si>
    <t>Poplatek za uložení na skládce (skládkovné) stavebního odpadu směsného kód odpadu 170 904</t>
  </si>
  <si>
    <t>-1496297699</t>
  </si>
  <si>
    <t>998</t>
  </si>
  <si>
    <t>Přesun hmot</t>
  </si>
  <si>
    <t>44</t>
  </si>
  <si>
    <t>998018001</t>
  </si>
  <si>
    <t>Přesun hmot ruční pro budovy v do 6 m</t>
  </si>
  <si>
    <t>-562821545</t>
  </si>
  <si>
    <t>PSV</t>
  </si>
  <si>
    <t>Práce a dodávky PSV</t>
  </si>
  <si>
    <t>714</t>
  </si>
  <si>
    <t>Akustická a protiotřesová opatření</t>
  </si>
  <si>
    <t>45</t>
  </si>
  <si>
    <t>714122002R</t>
  </si>
  <si>
    <t>Montáž a dodávka akustických podhledů tl.26,5 mm zavěšených prvků velikosti 2350x1150 mm dle PD</t>
  </si>
  <si>
    <t>-734458059</t>
  </si>
  <si>
    <t>46</t>
  </si>
  <si>
    <t>998714201</t>
  </si>
  <si>
    <t>Přesun hmot procentní pro akustická a protiotřesová opatření v objektech v do 6 m</t>
  </si>
  <si>
    <t>%</t>
  </si>
  <si>
    <t>-385724492</t>
  </si>
  <si>
    <t>721</t>
  </si>
  <si>
    <t>Zdravotechnika - vnitřní kanalizace</t>
  </si>
  <si>
    <t>47</t>
  </si>
  <si>
    <t>721140936R</t>
  </si>
  <si>
    <t>Potrubí litinové přechod z plastových trub na litinu DN 125 vč.tesnění</t>
  </si>
  <si>
    <t>1316358923</t>
  </si>
  <si>
    <t>48</t>
  </si>
  <si>
    <t>721140956R</t>
  </si>
  <si>
    <t>Výměna stávajícího potrubí litinového odpadního DN 125 za potrubí plastové</t>
  </si>
  <si>
    <t>1317371404</t>
  </si>
  <si>
    <t>49</t>
  </si>
  <si>
    <t>721171932R</t>
  </si>
  <si>
    <t>Potrubí z PP vsazení odbočky  DN 40</t>
  </si>
  <si>
    <t>-893496540</t>
  </si>
  <si>
    <t>50</t>
  </si>
  <si>
    <t>721171936R</t>
  </si>
  <si>
    <t>Výměna čistícího kusu - nový na potrubí z PP  HTRE D 125</t>
  </si>
  <si>
    <t>1062819286</t>
  </si>
  <si>
    <t>51</t>
  </si>
  <si>
    <t>721171946R</t>
  </si>
  <si>
    <t>Potrubí z PP-  osazení odbočky  HTEA D 125/ 110 mm 87,5° PP</t>
  </si>
  <si>
    <t>1031375718</t>
  </si>
  <si>
    <t>52</t>
  </si>
  <si>
    <t>721171954R</t>
  </si>
  <si>
    <t>Potrubí z PP-  osazení tvarovky  redukce HTR K DN 110/ 50</t>
  </si>
  <si>
    <t>146026818</t>
  </si>
  <si>
    <t>53</t>
  </si>
  <si>
    <t>721174042</t>
  </si>
  <si>
    <t>Potrubí kanalizační z PP připojovací DN 40 vč.tvarovek</t>
  </si>
  <si>
    <t>564605450</t>
  </si>
  <si>
    <t>54</t>
  </si>
  <si>
    <t>721194104</t>
  </si>
  <si>
    <t>Vyvedení a upevnění odpadních výpustek DN 40</t>
  </si>
  <si>
    <t>-299111315</t>
  </si>
  <si>
    <t>55</t>
  </si>
  <si>
    <t>721290111</t>
  </si>
  <si>
    <t>Zkouška těsnosti potrubí kanalizace vodou do DN 125</t>
  </si>
  <si>
    <t>1021743138</t>
  </si>
  <si>
    <t>56</t>
  </si>
  <si>
    <t>998721201</t>
  </si>
  <si>
    <t>Přesun hmot procentní pro vnitřní kanalizace v objektech v do 6 m</t>
  </si>
  <si>
    <t>-1221293290</t>
  </si>
  <si>
    <t>722</t>
  </si>
  <si>
    <t>Zdravotechnika - vnitřní vodovod</t>
  </si>
  <si>
    <t>57</t>
  </si>
  <si>
    <t>722171930R</t>
  </si>
  <si>
    <t>Napojení a propojení se stávajícím potrubím</t>
  </si>
  <si>
    <t>-1700041008</t>
  </si>
  <si>
    <t>58</t>
  </si>
  <si>
    <t>722174022</t>
  </si>
  <si>
    <t>Potrubí vodovodní plastové PPR svar polyfuze PN 20 D 20 x 3,4 mm</t>
  </si>
  <si>
    <t>-1915802210</t>
  </si>
  <si>
    <t>59</t>
  </si>
  <si>
    <t>722174043R</t>
  </si>
  <si>
    <t>Potrubí vodovodní plastové  PPR  tvarovky,fitinky.úchyty  apod.</t>
  </si>
  <si>
    <t>-427293785</t>
  </si>
  <si>
    <t>60</t>
  </si>
  <si>
    <t>722179191</t>
  </si>
  <si>
    <t>Příplatek k rozvodu vody z plastů za malý rozsah prací na zakázce do 20 m</t>
  </si>
  <si>
    <t>931954533</t>
  </si>
  <si>
    <t>61</t>
  </si>
  <si>
    <t>722181221</t>
  </si>
  <si>
    <t>Ochrana vodovodního potrubí přilepenými termoizolačními trubicemi z PE tl do 9 mm DN do 22 mm</t>
  </si>
  <si>
    <t>-1200390594</t>
  </si>
  <si>
    <t>62</t>
  </si>
  <si>
    <t>722181241</t>
  </si>
  <si>
    <t>Ochrana vodovodního potrubí přilepenými termoizolačními trubicemi z PE tl do 20 mm DN do 22 mm</t>
  </si>
  <si>
    <t>-384910691</t>
  </si>
  <si>
    <t>63</t>
  </si>
  <si>
    <t>722190401</t>
  </si>
  <si>
    <t>Vyvedení a upevnění výpustku do DN 25</t>
  </si>
  <si>
    <t>-162399136</t>
  </si>
  <si>
    <t>64</t>
  </si>
  <si>
    <t>722190901</t>
  </si>
  <si>
    <t>Uzavření nebo otevření vodovodního potrubí při opravách vč.vypuštění a napuštění</t>
  </si>
  <si>
    <t>-1835061338</t>
  </si>
  <si>
    <t>65</t>
  </si>
  <si>
    <t>722290226</t>
  </si>
  <si>
    <t>Zkouška těsnosti vodovodního potrubí závitového do DN 50</t>
  </si>
  <si>
    <t>-532200770</t>
  </si>
  <si>
    <t>66</t>
  </si>
  <si>
    <t>722290234</t>
  </si>
  <si>
    <t>Proplach a dezinfekce vodovodního potrubí do DN 80</t>
  </si>
  <si>
    <t>1195103244</t>
  </si>
  <si>
    <t>67</t>
  </si>
  <si>
    <t>998722201</t>
  </si>
  <si>
    <t>Přesun hmot procentní pro vnitřní vodovod v objektech v do 6 m</t>
  </si>
  <si>
    <t>1305464139</t>
  </si>
  <si>
    <t>725</t>
  </si>
  <si>
    <t>Zdravotechnika - zařizovací předměty</t>
  </si>
  <si>
    <t>68</t>
  </si>
  <si>
    <t>725210901R</t>
  </si>
  <si>
    <t>Odpojení a odmontování umyvadla  a zpětná montáž umyvadla bez výtokových armatur</t>
  </si>
  <si>
    <t>2000753803</t>
  </si>
  <si>
    <t>69</t>
  </si>
  <si>
    <t>725211603</t>
  </si>
  <si>
    <t>Umyvadlo keramické připevněné na stěnu šrouby bílé bez krytu na sifon 600 mm</t>
  </si>
  <si>
    <t>1891985134</t>
  </si>
  <si>
    <t>70</t>
  </si>
  <si>
    <t>725017138R</t>
  </si>
  <si>
    <t>Kryt sifonu umyvadel dle PD, bílý</t>
  </si>
  <si>
    <t>-690974072</t>
  </si>
  <si>
    <t>71</t>
  </si>
  <si>
    <t>725290020R</t>
  </si>
  <si>
    <t>Demontáž umyvadla včetně baterie a konzol</t>
  </si>
  <si>
    <t>-743828729</t>
  </si>
  <si>
    <t>72</t>
  </si>
  <si>
    <t>725290050R</t>
  </si>
  <si>
    <t>Demontáž dřezu včetně baterie a konzol</t>
  </si>
  <si>
    <t>1936245078</t>
  </si>
  <si>
    <t>73</t>
  </si>
  <si>
    <t>725311112R</t>
  </si>
  <si>
    <t>Dřez jednoduchý keramický s přepadem 600x500 mm  na konzoly  vč.podpěr a vpusti dle PD</t>
  </si>
  <si>
    <t>479173281</t>
  </si>
  <si>
    <t>74</t>
  </si>
  <si>
    <t>725800920R</t>
  </si>
  <si>
    <t xml:space="preserve">Demontáž a zpětná montáž baterie nástěnné umyvadla </t>
  </si>
  <si>
    <t>1979499404</t>
  </si>
  <si>
    <t>75</t>
  </si>
  <si>
    <t>725800994</t>
  </si>
  <si>
    <t xml:space="preserve">Demontáž a zpětná montáž  U sifonu a dopojení na potrubí </t>
  </si>
  <si>
    <t>-672584722</t>
  </si>
  <si>
    <t>76</t>
  </si>
  <si>
    <t>725829101</t>
  </si>
  <si>
    <t>Montáž baterie nástěnné dřezové pákové a klasické</t>
  </si>
  <si>
    <t>-190283999</t>
  </si>
  <si>
    <t>77</t>
  </si>
  <si>
    <t>55143980R</t>
  </si>
  <si>
    <t>baterie umyvadlová páková nástěnná chrom - rozteč 150 mm s ramínkem min. 210 mm</t>
  </si>
  <si>
    <t>-617943470</t>
  </si>
  <si>
    <t>78</t>
  </si>
  <si>
    <t>725829121</t>
  </si>
  <si>
    <t>Montáž baterie umyvadlové nástěnné pákové a klasické ostatní typ</t>
  </si>
  <si>
    <t>-706412813</t>
  </si>
  <si>
    <t>79</t>
  </si>
  <si>
    <t>2022514061</t>
  </si>
  <si>
    <t>80</t>
  </si>
  <si>
    <t>725869101</t>
  </si>
  <si>
    <t>Montáž zápachových uzávěrek umyvadlových do DN 40</t>
  </si>
  <si>
    <t>-1254196196</t>
  </si>
  <si>
    <t>81</t>
  </si>
  <si>
    <t>55161311R</t>
  </si>
  <si>
    <t>sifon umyvadlový s výpustí s nerez mřížkou a zátkou DN 40</t>
  </si>
  <si>
    <t>205821879</t>
  </si>
  <si>
    <t>82</t>
  </si>
  <si>
    <t>725869203</t>
  </si>
  <si>
    <t>Montáž zápachových uzávěrek džezových jednodílných DN 40</t>
  </si>
  <si>
    <t>1012131332</t>
  </si>
  <si>
    <t>83</t>
  </si>
  <si>
    <t>-1646082007</t>
  </si>
  <si>
    <t>84</t>
  </si>
  <si>
    <t>998725201</t>
  </si>
  <si>
    <t>Přesun hmot procentní pro zařizovací předměty v objektech v do 6 m</t>
  </si>
  <si>
    <t>1352934766</t>
  </si>
  <si>
    <t>741</t>
  </si>
  <si>
    <t>Elektroinstalace - silnoproud</t>
  </si>
  <si>
    <t>85</t>
  </si>
  <si>
    <t>741112001</t>
  </si>
  <si>
    <t>Montáž krabice zapuštěná plastová kruhová</t>
  </si>
  <si>
    <t>876071445</t>
  </si>
  <si>
    <t>"pro ventilátor"1</t>
  </si>
  <si>
    <t>86</t>
  </si>
  <si>
    <t>34571520R</t>
  </si>
  <si>
    <t>krabice odbočná z PH s víčkem a svorkovnicí pr.68 mm</t>
  </si>
  <si>
    <t>-1050009621</t>
  </si>
  <si>
    <t>87</t>
  </si>
  <si>
    <t>741112061</t>
  </si>
  <si>
    <t>Montáž krabice přístrojová zapuštěná plastová kruhová</t>
  </si>
  <si>
    <t>1740917812</t>
  </si>
  <si>
    <t>88</t>
  </si>
  <si>
    <t>34571519</t>
  </si>
  <si>
    <t xml:space="preserve">krabice univerzální odbočná z PH </t>
  </si>
  <si>
    <t>110705631</t>
  </si>
  <si>
    <t>89</t>
  </si>
  <si>
    <t>741112355R</t>
  </si>
  <si>
    <t>Montáž víčka na krabice</t>
  </si>
  <si>
    <t>-1822181047</t>
  </si>
  <si>
    <t>90</t>
  </si>
  <si>
    <t>345715515</t>
  </si>
  <si>
    <t xml:space="preserve">víčko krabic z PH </t>
  </si>
  <si>
    <t>330089632</t>
  </si>
  <si>
    <t>91</t>
  </si>
  <si>
    <t>741122015</t>
  </si>
  <si>
    <t>Montáž kabel Cu bez ukončení uložený pod omítku plný kulatý 3x1,5 mm2 (CYKY)</t>
  </si>
  <si>
    <t>-1829962361</t>
  </si>
  <si>
    <t>92</t>
  </si>
  <si>
    <t>34111030</t>
  </si>
  <si>
    <t>kabel silový s Cu jádrem 1 kV 3Ox1,5mm2</t>
  </si>
  <si>
    <t>-802988304</t>
  </si>
  <si>
    <t>93</t>
  </si>
  <si>
    <t>741122016</t>
  </si>
  <si>
    <t>Montáž kabel Cu bez ukončení uložený pod omítku plný kulatý 3x2,5 až 6 mm2 (CYKY)</t>
  </si>
  <si>
    <t>-1751271538</t>
  </si>
  <si>
    <t>94</t>
  </si>
  <si>
    <t>34111036</t>
  </si>
  <si>
    <t>kabel silový s Cu jádrem 1 kV 3Jx2,5mm2</t>
  </si>
  <si>
    <t>617649774</t>
  </si>
  <si>
    <t>95</t>
  </si>
  <si>
    <t>-280357458</t>
  </si>
  <si>
    <t>"pro světla"47</t>
  </si>
  <si>
    <t>96</t>
  </si>
  <si>
    <t>34111037</t>
  </si>
  <si>
    <t>kabel silový s Cu jádrem 1 kV 3Ox2,5mm2</t>
  </si>
  <si>
    <t>-31986680</t>
  </si>
  <si>
    <t>97</t>
  </si>
  <si>
    <t>741310011</t>
  </si>
  <si>
    <t>Montáž ovladač nástěnný 1/0-tlačítkový zapínací prostředí normální</t>
  </si>
  <si>
    <t>-1836807045</t>
  </si>
  <si>
    <t>98</t>
  </si>
  <si>
    <t>34535515</t>
  </si>
  <si>
    <t>spínač jednopólový 10A bílý, slonová kost</t>
  </si>
  <si>
    <t>1999002189</t>
  </si>
  <si>
    <t>99</t>
  </si>
  <si>
    <t>741313003</t>
  </si>
  <si>
    <t>Montáž zásuvka (polo)zapuštěná bezšroubové připojení 2x(2P+PE) dvojnásobná</t>
  </si>
  <si>
    <t>-1889472959</t>
  </si>
  <si>
    <t>100</t>
  </si>
  <si>
    <t>34555123</t>
  </si>
  <si>
    <t>zásuvka 2násobná 16A bílá, slonová kost</t>
  </si>
  <si>
    <t>-861507708</t>
  </si>
  <si>
    <t>101</t>
  </si>
  <si>
    <t>741371027R</t>
  </si>
  <si>
    <t>Montáž svítidlo  zářivkové  přisazené stropní 1220x300</t>
  </si>
  <si>
    <t>-809742025</t>
  </si>
  <si>
    <t>102</t>
  </si>
  <si>
    <t>348144580R</t>
  </si>
  <si>
    <t>Zářivkové svítidlo RASTRA 2xG13/18W/230V</t>
  </si>
  <si>
    <t>-1225922885</t>
  </si>
  <si>
    <t>103</t>
  </si>
  <si>
    <t>348144581R</t>
  </si>
  <si>
    <t>Trubice 1200mm</t>
  </si>
  <si>
    <t>-150325971</t>
  </si>
  <si>
    <t>104</t>
  </si>
  <si>
    <t>741000001R</t>
  </si>
  <si>
    <t>Pomocný materiál</t>
  </si>
  <si>
    <t>-200782197</t>
  </si>
  <si>
    <t>105</t>
  </si>
  <si>
    <t>741000101R</t>
  </si>
  <si>
    <t>Demontážní práce</t>
  </si>
  <si>
    <t>-1636422854</t>
  </si>
  <si>
    <t>106</t>
  </si>
  <si>
    <t>741000102R</t>
  </si>
  <si>
    <t>Doprava materiálu a likvidace odpadu</t>
  </si>
  <si>
    <t>-1765550596</t>
  </si>
  <si>
    <t>107</t>
  </si>
  <si>
    <t>741000103R</t>
  </si>
  <si>
    <t>Revize</t>
  </si>
  <si>
    <t>1274770986</t>
  </si>
  <si>
    <t>108</t>
  </si>
  <si>
    <t>741000105R</t>
  </si>
  <si>
    <t>Vyhledávání stávajících tras el.vedení</t>
  </si>
  <si>
    <t>-1224133180</t>
  </si>
  <si>
    <t>109</t>
  </si>
  <si>
    <t>998741201</t>
  </si>
  <si>
    <t>Přesun hmot procentní pro silnoproud v objektech v do 6 m</t>
  </si>
  <si>
    <t>-2039134950</t>
  </si>
  <si>
    <t>751</t>
  </si>
  <si>
    <t>Vzduchotechnika</t>
  </si>
  <si>
    <t>110</t>
  </si>
  <si>
    <t>751111012R</t>
  </si>
  <si>
    <t>Mtž a dodávka vent ax ntl nástěnného plast bílý (700 m3/hod, 42 dB,230 V, 50 W,Průměr odtahu: 194 mm) dle PD</t>
  </si>
  <si>
    <t>-1313813204</t>
  </si>
  <si>
    <t>111</t>
  </si>
  <si>
    <t>751398041R</t>
  </si>
  <si>
    <t>Mtž a dodávka samočinné větrací žaluzie (PER 200 W, ø 200 mm, plastová, bílá)</t>
  </si>
  <si>
    <t>257522312</t>
  </si>
  <si>
    <t>112</t>
  </si>
  <si>
    <t>751398852</t>
  </si>
  <si>
    <t>Demontáž protidešťové žaluzie z potrubí čtyřhranného do průžezu 0,300 m2</t>
  </si>
  <si>
    <t>-267898879</t>
  </si>
  <si>
    <t>113</t>
  </si>
  <si>
    <t>751510852R</t>
  </si>
  <si>
    <t>Demontáž VZT ventilátorů a potrubí plechového čtyřhranného včetně odříznutí konzol a závěsů do suti</t>
  </si>
  <si>
    <t>-855114594</t>
  </si>
  <si>
    <t>114</t>
  </si>
  <si>
    <t>998751201</t>
  </si>
  <si>
    <t>Přesun hmot procentní pro vzduchotechniku v objektech v do 12 m</t>
  </si>
  <si>
    <t>1515781804</t>
  </si>
  <si>
    <t>766</t>
  </si>
  <si>
    <t>Konstrukce truhlářské</t>
  </si>
  <si>
    <t>115</t>
  </si>
  <si>
    <t>766660002</t>
  </si>
  <si>
    <t>Montáž dveřních křídel otvíravých 1křídlových š přes 0,8 m do ocelové zárubně</t>
  </si>
  <si>
    <t>1108490250</t>
  </si>
  <si>
    <t>116</t>
  </si>
  <si>
    <t>61160206R</t>
  </si>
  <si>
    <t>dveře dřevěné vnitřní hladké plné 1křídlové bílé 90x197cm  pravé vč.kování klika-klika, zámek vložkový</t>
  </si>
  <si>
    <t>1309182705</t>
  </si>
  <si>
    <t>117</t>
  </si>
  <si>
    <t>766662811</t>
  </si>
  <si>
    <t>Demontáž truhlářských prahů dveří jednokřídlových</t>
  </si>
  <si>
    <t>-743940298</t>
  </si>
  <si>
    <t>118</t>
  </si>
  <si>
    <t>766670021R</t>
  </si>
  <si>
    <t>Montáž kliky a štítku na nové dveře</t>
  </si>
  <si>
    <t>1418559685</t>
  </si>
  <si>
    <t>119</t>
  </si>
  <si>
    <t>766691914</t>
  </si>
  <si>
    <t>Vyvěšení nebo zavěšení dřevěných křídel dveří pl do 2 m2</t>
  </si>
  <si>
    <t>2069759540</t>
  </si>
  <si>
    <t>"pro výměnu"1</t>
  </si>
  <si>
    <t>"pro nátěr zárubní"3</t>
  </si>
  <si>
    <t>120</t>
  </si>
  <si>
    <t>998766201</t>
  </si>
  <si>
    <t>Přesun hmot procentní pro konstrukce truhlářské v objektech v do 6 m</t>
  </si>
  <si>
    <t>766191563</t>
  </si>
  <si>
    <t>767</t>
  </si>
  <si>
    <t>Konstrukce zámečnické</t>
  </si>
  <si>
    <t>121</t>
  </si>
  <si>
    <t>767610116</t>
  </si>
  <si>
    <t>Montáž oken kovových jednoduchých pevných do zdiva plochy do 1,5 m2</t>
  </si>
  <si>
    <t>938913379</t>
  </si>
  <si>
    <t>"nové okno"1*1,5</t>
  </si>
  <si>
    <t>122</t>
  </si>
  <si>
    <t>55341401R</t>
  </si>
  <si>
    <t>okno kovové bílé s fixním zasklením 1000x1500mm</t>
  </si>
  <si>
    <t>-1488479614</t>
  </si>
  <si>
    <t>123</t>
  </si>
  <si>
    <t>767646401</t>
  </si>
  <si>
    <t>Montáž revizních dvířek 1křídlových s rámem výšky do 1000 mm</t>
  </si>
  <si>
    <t>-253645630</t>
  </si>
  <si>
    <t>124</t>
  </si>
  <si>
    <t>55343310R</t>
  </si>
  <si>
    <t>dvířka kovová revizní bílá s madlem 400x600mm</t>
  </si>
  <si>
    <t>1388935684</t>
  </si>
  <si>
    <t>125</t>
  </si>
  <si>
    <t>998767201</t>
  </si>
  <si>
    <t>Přesun hmot procentní pro zámečnické konstrukce v objektech v do 6 m</t>
  </si>
  <si>
    <t>-1697831570</t>
  </si>
  <si>
    <t>776</t>
  </si>
  <si>
    <t>Podlahy povlakové</t>
  </si>
  <si>
    <t>126</t>
  </si>
  <si>
    <t>776201911R</t>
  </si>
  <si>
    <t>Oprava podlah výměna a doplnění podlahového povlaku plochy do 0,50 m2 s potřebným vyříznutím, očištěním a vystěrkováním podkladu vč.dodávky podlahoviny totožné se stávající</t>
  </si>
  <si>
    <t>765001192</t>
  </si>
  <si>
    <t>"v místě dveří"1</t>
  </si>
  <si>
    <t>"v místě po polopříčce"1</t>
  </si>
  <si>
    <t>"v místě po přizdívce"2</t>
  </si>
  <si>
    <t>127</t>
  </si>
  <si>
    <t>776410811</t>
  </si>
  <si>
    <t>Odstranění soklíků a lišt pryžových nebo plastových</t>
  </si>
  <si>
    <t>1094866436</t>
  </si>
  <si>
    <t>"m.č.102"(6,12+9,05+0,36*2)*2</t>
  </si>
  <si>
    <t>-"dveře"(0,9+1,45)</t>
  </si>
  <si>
    <t>"m.č.103"(6,12+5,92+0,36*2+1,5)*2</t>
  </si>
  <si>
    <t>-"dveře"(0,9+0,8)</t>
  </si>
  <si>
    <t>128</t>
  </si>
  <si>
    <t>776411111</t>
  </si>
  <si>
    <t>Montáž obvodových soklíků výšky do 80 mm</t>
  </si>
  <si>
    <t>-253021361</t>
  </si>
  <si>
    <t>"dle TZ"27+22</t>
  </si>
  <si>
    <t>129</t>
  </si>
  <si>
    <t>28411003</t>
  </si>
  <si>
    <t>lišta soklová PVC 30 x 30 mm</t>
  </si>
  <si>
    <t>1616347694</t>
  </si>
  <si>
    <t>49*1,02 'Přepočtené koeficientem množství</t>
  </si>
  <si>
    <t>130</t>
  </si>
  <si>
    <t>998776201</t>
  </si>
  <si>
    <t>Přesun hmot procentní pro podlahy povlakové v objektech v do 6 m</t>
  </si>
  <si>
    <t>1597454924</t>
  </si>
  <si>
    <t>781</t>
  </si>
  <si>
    <t>Dokončovací práce - obklady</t>
  </si>
  <si>
    <t>131</t>
  </si>
  <si>
    <t>781474115</t>
  </si>
  <si>
    <t>Montáž obkladů vnitřních keramických hladkých do 25 ks/m2 lepených flexibilním lepidlem</t>
  </si>
  <si>
    <t>1685441761</t>
  </si>
  <si>
    <t>"nový obklad"</t>
  </si>
  <si>
    <t>132</t>
  </si>
  <si>
    <t>597813635R</t>
  </si>
  <si>
    <t>obkládačky keramické 20x20 světle šedá lesk</t>
  </si>
  <si>
    <t>1233995749</t>
  </si>
  <si>
    <t>11*1,1 'Přepočtené koeficientem množství</t>
  </si>
  <si>
    <t>133</t>
  </si>
  <si>
    <t>597813664R</t>
  </si>
  <si>
    <t>obkládačky keramické 20x25 světle šedá lesk</t>
  </si>
  <si>
    <t>2123015212</t>
  </si>
  <si>
    <t>1*1,1 'Přepočtené koeficientem množství</t>
  </si>
  <si>
    <t>134</t>
  </si>
  <si>
    <t>781479191</t>
  </si>
  <si>
    <t>Příplatek k montáži obkladů vnitřních keramických hladkých za plochu do 10 m2</t>
  </si>
  <si>
    <t>-109054669</t>
  </si>
  <si>
    <t>135</t>
  </si>
  <si>
    <t>781479193R</t>
  </si>
  <si>
    <t>Penetrace podkladu pod obklady</t>
  </si>
  <si>
    <t>-1181489728</t>
  </si>
  <si>
    <t>136</t>
  </si>
  <si>
    <t>781494111</t>
  </si>
  <si>
    <t>Plastové profily rohové lepené flexibilním lepidlem</t>
  </si>
  <si>
    <t>1540526906</t>
  </si>
  <si>
    <t>"m.č.102"2*3+1,6</t>
  </si>
  <si>
    <t>"m.č.103"2*3+1,6</t>
  </si>
  <si>
    <t>137</t>
  </si>
  <si>
    <t>781494511</t>
  </si>
  <si>
    <t>Plastové profily ukončovací lepené flexibilním lepidlem</t>
  </si>
  <si>
    <t>412517682</t>
  </si>
  <si>
    <t>"m.č.102"(0,36*2+0,43+1,6)</t>
  </si>
  <si>
    <t>"m.č.103"(0,36*2+0,43+1,6)</t>
  </si>
  <si>
    <t>138</t>
  </si>
  <si>
    <t>781495142</t>
  </si>
  <si>
    <t>Průnik obkladem kruhový do DN 90 bez izolace</t>
  </si>
  <si>
    <t>-193390623</t>
  </si>
  <si>
    <t>"baterie a sifon"12</t>
  </si>
  <si>
    <t>139</t>
  </si>
  <si>
    <t>781674111</t>
  </si>
  <si>
    <t>Montáž obkladů parapetů šířky do 100 mm z dlaždic keramických lepených flexibilním lepidlem</t>
  </si>
  <si>
    <t>273904586</t>
  </si>
  <si>
    <t>"horní hrana přizdívky"1,6*2</t>
  </si>
  <si>
    <t>"parapet nového okna"1,5*2</t>
  </si>
  <si>
    <t>140</t>
  </si>
  <si>
    <t>998781201</t>
  </si>
  <si>
    <t>Přesun hmot procentní pro obklady keramické v objektech v do 6 m</t>
  </si>
  <si>
    <t>-1894320144</t>
  </si>
  <si>
    <t>783</t>
  </si>
  <si>
    <t>Dokončovací práce - nátěry</t>
  </si>
  <si>
    <t>141</t>
  </si>
  <si>
    <t>783301311</t>
  </si>
  <si>
    <t>Odmaštění zámečnických konstrukcí vodou ředitelným odmašťovačem</t>
  </si>
  <si>
    <t>-656973610</t>
  </si>
  <si>
    <t>"ocelové zárubně"</t>
  </si>
  <si>
    <t>(2*2+1,45)*(0,15+2*0,05)</t>
  </si>
  <si>
    <t>(2*2+0,9)*(0,15+2*0,05)</t>
  </si>
  <si>
    <t>(2*2+0,8)*(0,15+2*0,05)</t>
  </si>
  <si>
    <t>142</t>
  </si>
  <si>
    <t>783306801</t>
  </si>
  <si>
    <t>Odstranění nátěru ze zámečnických konstrukcí obroušením</t>
  </si>
  <si>
    <t>1388067314</t>
  </si>
  <si>
    <t>"ocel.zárubně"3,788</t>
  </si>
  <si>
    <t>143</t>
  </si>
  <si>
    <t>783314101</t>
  </si>
  <si>
    <t>Základní jednonásobný syntetický nátěr zámečnických konstrukcí</t>
  </si>
  <si>
    <t>1262671488</t>
  </si>
  <si>
    <t>144</t>
  </si>
  <si>
    <t>783315101</t>
  </si>
  <si>
    <t>Mezinátěr jednonásobný syntetický standardní zámečnických konstrukcí</t>
  </si>
  <si>
    <t>-406337670</t>
  </si>
  <si>
    <t>145</t>
  </si>
  <si>
    <t>783317101</t>
  </si>
  <si>
    <t>Krycí jednonásobný syntetický standardní nátěr zámečnických konstrukcí</t>
  </si>
  <si>
    <t>-1962829404</t>
  </si>
  <si>
    <t>146</t>
  </si>
  <si>
    <t>783322101</t>
  </si>
  <si>
    <t>Tmelení včetně přebroušení zámečnických konstrukcí disperzním tmelem</t>
  </si>
  <si>
    <t>1125854137</t>
  </si>
  <si>
    <t>147</t>
  </si>
  <si>
    <t>783601324R</t>
  </si>
  <si>
    <t>Odmaštění článkových otopných těles vodou ředitelným odmašťovačem před provedením nátěru</t>
  </si>
  <si>
    <t>-1569509366</t>
  </si>
  <si>
    <t>148</t>
  </si>
  <si>
    <t>783601713</t>
  </si>
  <si>
    <t>Odmaštění vodou ředitelným odmašťovačem potrubí DN do 50 mm</t>
  </si>
  <si>
    <t>1723668122</t>
  </si>
  <si>
    <t>"potrubí topení"30,2</t>
  </si>
  <si>
    <t>149</t>
  </si>
  <si>
    <t>783606810R</t>
  </si>
  <si>
    <t>Odstranění nátěrů z článkových otopných těles obroušením</t>
  </si>
  <si>
    <t>342479396</t>
  </si>
  <si>
    <t>150</t>
  </si>
  <si>
    <t>783606861</t>
  </si>
  <si>
    <t>Odstranění nátěrů z potrubí DN do 50 mm obroušením</t>
  </si>
  <si>
    <t>47145667</t>
  </si>
  <si>
    <t>151</t>
  </si>
  <si>
    <t>783614110R</t>
  </si>
  <si>
    <t>Základní jednonásobný syntetický nátěr článkových otopných těles</t>
  </si>
  <si>
    <t>319028081</t>
  </si>
  <si>
    <t>152</t>
  </si>
  <si>
    <t>783614651</t>
  </si>
  <si>
    <t>Základní antikorozní jednonásobný syntetický potrubí DN do 50 mm</t>
  </si>
  <si>
    <t>1689867390</t>
  </si>
  <si>
    <t>153</t>
  </si>
  <si>
    <t>783615551</t>
  </si>
  <si>
    <t>Mezinátěr jednonásobný syntetický nátěr potrubí DN do 50 mm</t>
  </si>
  <si>
    <t>1476946653</t>
  </si>
  <si>
    <t>154</t>
  </si>
  <si>
    <t>783617116R</t>
  </si>
  <si>
    <t>Krycí dvojnásobný syntetický nátěr článkových otopných těles</t>
  </si>
  <si>
    <t>1013685632</t>
  </si>
  <si>
    <t>155</t>
  </si>
  <si>
    <t>783617611</t>
  </si>
  <si>
    <t>Krycí dvojnásobný syntetický nátěr potrubí DN do 50 mm</t>
  </si>
  <si>
    <t>-686910381</t>
  </si>
  <si>
    <t>784</t>
  </si>
  <si>
    <t>Dokončovací práce - malby a tapety</t>
  </si>
  <si>
    <t>156</t>
  </si>
  <si>
    <t>784111041</t>
  </si>
  <si>
    <t>Omytí podkladu s odmaštěním v místnostech výšky do 3,80 m</t>
  </si>
  <si>
    <t>525601345</t>
  </si>
  <si>
    <t>"linkrusta dle TZ"51+40</t>
  </si>
  <si>
    <t>157</t>
  </si>
  <si>
    <t>784121001</t>
  </si>
  <si>
    <t>Oškrabání malby v mísnostech výšky do 3,80 m</t>
  </si>
  <si>
    <t>-1770541751</t>
  </si>
  <si>
    <t>"dle TZ"</t>
  </si>
  <si>
    <t>"stěny"35+28</t>
  </si>
  <si>
    <t>"stropy"48+36</t>
  </si>
  <si>
    <t>158</t>
  </si>
  <si>
    <t>784121011</t>
  </si>
  <si>
    <t>Rozmývání podkladu po oškrabání malby v místnostech výšky do 3,80 m</t>
  </si>
  <si>
    <t>322134240</t>
  </si>
  <si>
    <t>"jako oškrábání"147,000</t>
  </si>
  <si>
    <t>159</t>
  </si>
  <si>
    <t>784171101</t>
  </si>
  <si>
    <t>Zakrytí vnitřních podlah včetně pozdějšího odkrytí</t>
  </si>
  <si>
    <t>233477180</t>
  </si>
  <si>
    <t>"m.č.103"36</t>
  </si>
  <si>
    <t>"m.č.101 část"7,6</t>
  </si>
  <si>
    <t>"m.č.104 část"2</t>
  </si>
  <si>
    <t>"část m.č.113"1,5</t>
  </si>
  <si>
    <t>160</t>
  </si>
  <si>
    <t>581248460</t>
  </si>
  <si>
    <t>fólie pro malířské potřeby textilní, PG 4030-03, 1 x 3 m</t>
  </si>
  <si>
    <t>-1860667125</t>
  </si>
  <si>
    <t>95,1*1,05 'Přepočtené koeficientem množství</t>
  </si>
  <si>
    <t>161</t>
  </si>
  <si>
    <t>784181121</t>
  </si>
  <si>
    <t>Hloubková jednonásobná penetrace podkladu v místnostech výšky do 3,80 m</t>
  </si>
  <si>
    <t>-94734787</t>
  </si>
  <si>
    <t>162</t>
  </si>
  <si>
    <t>784221101</t>
  </si>
  <si>
    <t>Dvojnásobné bílé malby  ze směsí za sucha dobře otěruvzdorných v místnostech do 3,80 m</t>
  </si>
  <si>
    <t>-2079265621</t>
  </si>
  <si>
    <t>"jako penetrace"147,000</t>
  </si>
  <si>
    <t>163</t>
  </si>
  <si>
    <t>784660141</t>
  </si>
  <si>
    <t>Jednonásobný obnovovací syntetický nátěr linkrusty v místnosti výšky do 3,80 m</t>
  </si>
  <si>
    <t>-1841747832</t>
  </si>
  <si>
    <t>164</t>
  </si>
  <si>
    <t>784950030R</t>
  </si>
  <si>
    <t>Oprava stávajících maleb z malířských směsí- bílý dle stávajících maleb</t>
  </si>
  <si>
    <t>1092410297</t>
  </si>
  <si>
    <t>"část m.č.101"(7,6+0,4)*3,24</t>
  </si>
  <si>
    <t>Práce a dodávky M</t>
  </si>
  <si>
    <t>46-M</t>
  </si>
  <si>
    <t>Zemní práce při extr.mont.pracích</t>
  </si>
  <si>
    <t>165</t>
  </si>
  <si>
    <t>460680452</t>
  </si>
  <si>
    <t>Vysekání kapes a výklenků ve zdivu cihelném pro krabice 10x10x8 cm</t>
  </si>
  <si>
    <t>-1358778798</t>
  </si>
  <si>
    <t>166</t>
  </si>
  <si>
    <t>460680594</t>
  </si>
  <si>
    <t>Vysekání rýh pro montáž trubek a kabelů v cihelných zdech hloubky do 5 cm a šířky do 10 cm</t>
  </si>
  <si>
    <t>1475417671</t>
  </si>
  <si>
    <t>167</t>
  </si>
  <si>
    <t>460680623</t>
  </si>
  <si>
    <t>Vysekání rýh pro montáž trubek a kabelů v omítce vápenné a vápenocementové stropů šířky do 7 cm</t>
  </si>
  <si>
    <t>1338968091</t>
  </si>
  <si>
    <t>168</t>
  </si>
  <si>
    <t>460710023</t>
  </si>
  <si>
    <t>Vyplnění a omítnutí rýh ve stropech hloubky do 7 cm a šířky do 7 cm</t>
  </si>
  <si>
    <t>1572842550</t>
  </si>
  <si>
    <t>169</t>
  </si>
  <si>
    <t>460710044</t>
  </si>
  <si>
    <t>Vyplnění a omítnutí rýh ve stěnách hloubky do 5 cm a šířky do 10 cm</t>
  </si>
  <si>
    <t>1602940254</t>
  </si>
  <si>
    <t>HZS</t>
  </si>
  <si>
    <t>Hodinové zúčtovací sazby</t>
  </si>
  <si>
    <t>170</t>
  </si>
  <si>
    <t>HZS1290R</t>
  </si>
  <si>
    <t>Průběžný úklid v prostorách dotčených stavbou a dopravou materiálu a sutí</t>
  </si>
  <si>
    <t>hod</t>
  </si>
  <si>
    <t>512</t>
  </si>
  <si>
    <t>2000562670</t>
  </si>
  <si>
    <t>171</t>
  </si>
  <si>
    <t>HZS1293R</t>
  </si>
  <si>
    <t>Vyklízení a stěhování dotčených prostor včetně uložení na určené místo</t>
  </si>
  <si>
    <t>-924281846</t>
  </si>
  <si>
    <t>OST</t>
  </si>
  <si>
    <t>Vybavení interiéru- ostatní nábytek a zařízení</t>
  </si>
  <si>
    <t>172</t>
  </si>
  <si>
    <t>čtyřdveřová skříň s policemi š90*v180*hl42, zámky, rektifikace, kovové lišty</t>
  </si>
  <si>
    <t>-1465510041</t>
  </si>
  <si>
    <t>173</t>
  </si>
  <si>
    <t>pracovní židle dílny - žáci, píst, kluzáky, bukový sedák, bez opěráku</t>
  </si>
  <si>
    <t>-1771082610</t>
  </si>
  <si>
    <t>174</t>
  </si>
  <si>
    <t>pracovní stůl - ponk - žáci, v84*180*68, 2x zásuvka, 2x svěrák, deska buková spárovka</t>
  </si>
  <si>
    <t>1267230826</t>
  </si>
  <si>
    <t>175</t>
  </si>
  <si>
    <t>pracovní židle učitel - keramika, dílny, buková skořepina, píst kolečka</t>
  </si>
  <si>
    <t>-1156553301</t>
  </si>
  <si>
    <t>176</t>
  </si>
  <si>
    <t>pracovní stůl - ponk - učitel, v84*160*68, policová skříňka, svěrák, deska buková spárovka</t>
  </si>
  <si>
    <t>-1195137759</t>
  </si>
  <si>
    <t>177</t>
  </si>
  <si>
    <t>pracovní stůl s kontejnerem - učitel keramika, v76*120*68</t>
  </si>
  <si>
    <t>-1743275545</t>
  </si>
  <si>
    <t>178</t>
  </si>
  <si>
    <t>pracovní stůl kreamika - žáci, v76*160*80, deska vysokotlaký laminát</t>
  </si>
  <si>
    <t>-1010568721</t>
  </si>
  <si>
    <t>179</t>
  </si>
  <si>
    <t>pracovní židle keramika - žáci, píst, kluzáky, bukový sedák, bez opěráku</t>
  </si>
  <si>
    <t>1931688322</t>
  </si>
  <si>
    <t>180</t>
  </si>
  <si>
    <t>roznesení, ustavení, kotvení nábytku</t>
  </si>
  <si>
    <t>424050021</t>
  </si>
  <si>
    <t>Objekt: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</si>
  <si>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</si>
  <si>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</si>
  <si>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</si>
  <si>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</si>
  <si>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</si>
  <si>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</si>
  <si>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</si>
  <si>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</si>
  <si>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</si>
  <si>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</si>
  <si>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1744289647</t>
  </si>
  <si>
    <t>VRN3</t>
  </si>
  <si>
    <t>Zařízení staveniště</t>
  </si>
  <si>
    <t>030001000</t>
  </si>
  <si>
    <t>1500364041</t>
  </si>
  <si>
    <t>VRN4</t>
  </si>
  <si>
    <t>Inženýrská činnost</t>
  </si>
  <si>
    <t>045002000</t>
  </si>
  <si>
    <t>Kompletační a koordinační činnost</t>
  </si>
  <si>
    <t>-502157083</t>
  </si>
  <si>
    <t>VRN7</t>
  </si>
  <si>
    <t>Provozní vlivy</t>
  </si>
  <si>
    <t>070001000</t>
  </si>
  <si>
    <t>521079634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</si>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</sst>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42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0" borderId="28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39</xdr:col>
      <xdr:colOff>297180</xdr:colOff>
      <xdr:row>10</xdr:row>
      <xdr:rowOff>129540</xdr:rowOff>
    </xdr:from>
    <xdr:to>
      <xdr:col>42</xdr:col>
      <xdr:colOff>787908</xdr:colOff>
      <xdr:row>19</xdr:row>
      <xdr:rowOff>155448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84A3364-4B62-42D3-83B1-293159918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8160" y="2971800"/>
          <a:ext cx="1816608" cy="1450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BF19" sqref="BF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05" t="s">
        <v>8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5" customHeight="1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282" t="s">
        <v>16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9"/>
      <c r="AQ5" s="31"/>
      <c r="BS5" s="24" t="s">
        <v>9</v>
      </c>
    </row>
    <row r="6" spans="1:74" ht="36.950000000000003" customHeight="1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284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9"/>
      <c r="AQ6" s="31"/>
      <c r="BS6" s="24" t="s">
        <v>9</v>
      </c>
    </row>
    <row r="7" spans="1:74" ht="14.45" customHeight="1">
      <c r="B7" s="28"/>
      <c r="C7" s="29"/>
      <c r="D7" s="36" t="s">
        <v>19</v>
      </c>
      <c r="E7" s="29"/>
      <c r="F7" s="29"/>
      <c r="G7" s="29"/>
      <c r="H7" s="29"/>
      <c r="I7" s="29"/>
      <c r="J7" s="29"/>
      <c r="K7" s="34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21</v>
      </c>
      <c r="AL7" s="29"/>
      <c r="AM7" s="29"/>
      <c r="AN7" s="34" t="s">
        <v>5</v>
      </c>
      <c r="AO7" s="29"/>
      <c r="AP7" s="29"/>
      <c r="AQ7" s="31"/>
      <c r="BS7" s="24" t="s">
        <v>9</v>
      </c>
    </row>
    <row r="8" spans="1:74" ht="14.45" customHeight="1">
      <c r="B8" s="28"/>
      <c r="C8" s="29"/>
      <c r="D8" s="36" t="s">
        <v>22</v>
      </c>
      <c r="E8" s="29"/>
      <c r="F8" s="29"/>
      <c r="G8" s="29"/>
      <c r="H8" s="29"/>
      <c r="I8" s="29"/>
      <c r="J8" s="29"/>
      <c r="K8" s="34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24</v>
      </c>
      <c r="AL8" s="29"/>
      <c r="AM8" s="29"/>
      <c r="AN8" s="34" t="s">
        <v>25</v>
      </c>
      <c r="AO8" s="29"/>
      <c r="AP8" s="29"/>
      <c r="AQ8" s="31"/>
      <c r="BS8" s="24" t="s">
        <v>9</v>
      </c>
    </row>
    <row r="9" spans="1:74" ht="29.25" customHeight="1">
      <c r="B9" s="28"/>
      <c r="C9" s="29"/>
      <c r="D9" s="33" t="s">
        <v>26</v>
      </c>
      <c r="E9" s="29"/>
      <c r="F9" s="29"/>
      <c r="G9" s="29"/>
      <c r="H9" s="29"/>
      <c r="I9" s="29"/>
      <c r="J9" s="29"/>
      <c r="K9" s="37" t="s">
        <v>27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9</v>
      </c>
    </row>
    <row r="10" spans="1:74" ht="14.45" customHeight="1">
      <c r="B10" s="28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4" t="s">
        <v>5</v>
      </c>
      <c r="AO10" s="29"/>
      <c r="AP10" s="29"/>
      <c r="AQ10" s="31"/>
      <c r="BS10" s="24" t="s">
        <v>9</v>
      </c>
    </row>
    <row r="11" spans="1:74" ht="18.399999999999999" customHeight="1">
      <c r="B11" s="28"/>
      <c r="C11" s="29"/>
      <c r="D11" s="29"/>
      <c r="E11" s="34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31</v>
      </c>
      <c r="AL11" s="29"/>
      <c r="AM11" s="29"/>
      <c r="AN11" s="34" t="s">
        <v>5</v>
      </c>
      <c r="AO11" s="29"/>
      <c r="AP11" s="29"/>
      <c r="AQ11" s="3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9</v>
      </c>
    </row>
    <row r="13" spans="1:74" ht="14.45" customHeight="1">
      <c r="B13" s="28"/>
      <c r="C13" s="29"/>
      <c r="D13" s="36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4" t="s">
        <v>5</v>
      </c>
      <c r="AO13" s="29"/>
      <c r="AP13" s="29"/>
      <c r="AQ13" s="31"/>
      <c r="BS13" s="24" t="s">
        <v>9</v>
      </c>
    </row>
    <row r="14" spans="1:74" ht="15">
      <c r="B14" s="28"/>
      <c r="C14" s="29"/>
      <c r="D14" s="29"/>
      <c r="E14" s="34" t="s">
        <v>33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31</v>
      </c>
      <c r="AL14" s="29"/>
      <c r="AM14" s="29"/>
      <c r="AN14" s="34" t="s">
        <v>5</v>
      </c>
      <c r="AO14" s="29"/>
      <c r="AP14" s="29"/>
      <c r="AQ14" s="31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5" customHeight="1">
      <c r="B16" s="28"/>
      <c r="C16" s="29"/>
      <c r="D16" s="36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4" t="s">
        <v>5</v>
      </c>
      <c r="AO16" s="29"/>
      <c r="AP16" s="29"/>
      <c r="AQ16" s="31"/>
      <c r="BS16" s="24" t="s">
        <v>6</v>
      </c>
    </row>
    <row r="17" spans="2:71" ht="18.399999999999999" customHeight="1">
      <c r="B17" s="28"/>
      <c r="C17" s="29"/>
      <c r="D17" s="29"/>
      <c r="E17" s="34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31</v>
      </c>
      <c r="AL17" s="29"/>
      <c r="AM17" s="29"/>
      <c r="AN17" s="34" t="s">
        <v>5</v>
      </c>
      <c r="AO17" s="29"/>
      <c r="AP17" s="29"/>
      <c r="AQ17" s="31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5" customHeight="1">
      <c r="B19" s="28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16.5" customHeight="1">
      <c r="B20" s="28"/>
      <c r="C20" s="29"/>
      <c r="D20" s="29"/>
      <c r="E20" s="285" t="s">
        <v>5</v>
      </c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9"/>
      <c r="AP20" s="29"/>
      <c r="AQ20" s="31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5" customHeight="1">
      <c r="B22" s="28"/>
      <c r="C22" s="29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9"/>
      <c r="AQ22" s="3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86">
        <f>ROUND(AG51,2)</f>
        <v>0</v>
      </c>
      <c r="AL23" s="287"/>
      <c r="AM23" s="287"/>
      <c r="AN23" s="287"/>
      <c r="AO23" s="287"/>
      <c r="AP23" s="40"/>
      <c r="AQ23" s="4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88" t="s">
        <v>39</v>
      </c>
      <c r="M25" s="288"/>
      <c r="N25" s="288"/>
      <c r="O25" s="288"/>
      <c r="P25" s="40"/>
      <c r="Q25" s="40"/>
      <c r="R25" s="40"/>
      <c r="S25" s="40"/>
      <c r="T25" s="40"/>
      <c r="U25" s="40"/>
      <c r="V25" s="40"/>
      <c r="W25" s="288" t="s">
        <v>40</v>
      </c>
      <c r="X25" s="288"/>
      <c r="Y25" s="288"/>
      <c r="Z25" s="288"/>
      <c r="AA25" s="288"/>
      <c r="AB25" s="288"/>
      <c r="AC25" s="288"/>
      <c r="AD25" s="288"/>
      <c r="AE25" s="288"/>
      <c r="AF25" s="40"/>
      <c r="AG25" s="40"/>
      <c r="AH25" s="40"/>
      <c r="AI25" s="40"/>
      <c r="AJ25" s="40"/>
      <c r="AK25" s="288" t="s">
        <v>41</v>
      </c>
      <c r="AL25" s="288"/>
      <c r="AM25" s="288"/>
      <c r="AN25" s="288"/>
      <c r="AO25" s="288"/>
      <c r="AP25" s="40"/>
      <c r="AQ25" s="43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291">
        <v>0.21</v>
      </c>
      <c r="M26" s="290"/>
      <c r="N26" s="290"/>
      <c r="O26" s="290"/>
      <c r="P26" s="46"/>
      <c r="Q26" s="46"/>
      <c r="R26" s="46"/>
      <c r="S26" s="46"/>
      <c r="T26" s="46"/>
      <c r="U26" s="46"/>
      <c r="V26" s="46"/>
      <c r="W26" s="289">
        <f>ROUND(AZ51,2)</f>
        <v>0</v>
      </c>
      <c r="X26" s="290"/>
      <c r="Y26" s="290"/>
      <c r="Z26" s="290"/>
      <c r="AA26" s="290"/>
      <c r="AB26" s="290"/>
      <c r="AC26" s="290"/>
      <c r="AD26" s="290"/>
      <c r="AE26" s="290"/>
      <c r="AF26" s="46"/>
      <c r="AG26" s="46"/>
      <c r="AH26" s="46"/>
      <c r="AI26" s="46"/>
      <c r="AJ26" s="46"/>
      <c r="AK26" s="289">
        <f>ROUND(AV51,2)</f>
        <v>0</v>
      </c>
      <c r="AL26" s="290"/>
      <c r="AM26" s="290"/>
      <c r="AN26" s="290"/>
      <c r="AO26" s="290"/>
      <c r="AP26" s="46"/>
      <c r="AQ26" s="48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291">
        <v>0.15</v>
      </c>
      <c r="M27" s="290"/>
      <c r="N27" s="290"/>
      <c r="O27" s="290"/>
      <c r="P27" s="46"/>
      <c r="Q27" s="46"/>
      <c r="R27" s="46"/>
      <c r="S27" s="46"/>
      <c r="T27" s="46"/>
      <c r="U27" s="46"/>
      <c r="V27" s="46"/>
      <c r="W27" s="289">
        <f>ROUND(BA51,2)</f>
        <v>0</v>
      </c>
      <c r="X27" s="290"/>
      <c r="Y27" s="290"/>
      <c r="Z27" s="290"/>
      <c r="AA27" s="290"/>
      <c r="AB27" s="290"/>
      <c r="AC27" s="290"/>
      <c r="AD27" s="290"/>
      <c r="AE27" s="290"/>
      <c r="AF27" s="46"/>
      <c r="AG27" s="46"/>
      <c r="AH27" s="46"/>
      <c r="AI27" s="46"/>
      <c r="AJ27" s="46"/>
      <c r="AK27" s="289">
        <f>ROUND(AW51,2)</f>
        <v>0</v>
      </c>
      <c r="AL27" s="290"/>
      <c r="AM27" s="290"/>
      <c r="AN27" s="290"/>
      <c r="AO27" s="290"/>
      <c r="AP27" s="46"/>
      <c r="AQ27" s="48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291">
        <v>0.21</v>
      </c>
      <c r="M28" s="290"/>
      <c r="N28" s="290"/>
      <c r="O28" s="290"/>
      <c r="P28" s="46"/>
      <c r="Q28" s="46"/>
      <c r="R28" s="46"/>
      <c r="S28" s="46"/>
      <c r="T28" s="46"/>
      <c r="U28" s="46"/>
      <c r="V28" s="46"/>
      <c r="W28" s="289">
        <f>ROUND(BB51,2)</f>
        <v>0</v>
      </c>
      <c r="X28" s="290"/>
      <c r="Y28" s="290"/>
      <c r="Z28" s="290"/>
      <c r="AA28" s="290"/>
      <c r="AB28" s="290"/>
      <c r="AC28" s="290"/>
      <c r="AD28" s="290"/>
      <c r="AE28" s="290"/>
      <c r="AF28" s="46"/>
      <c r="AG28" s="46"/>
      <c r="AH28" s="46"/>
      <c r="AI28" s="46"/>
      <c r="AJ28" s="46"/>
      <c r="AK28" s="289">
        <v>0</v>
      </c>
      <c r="AL28" s="290"/>
      <c r="AM28" s="290"/>
      <c r="AN28" s="290"/>
      <c r="AO28" s="290"/>
      <c r="AP28" s="46"/>
      <c r="AQ28" s="48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291">
        <v>0.15</v>
      </c>
      <c r="M29" s="290"/>
      <c r="N29" s="290"/>
      <c r="O29" s="290"/>
      <c r="P29" s="46"/>
      <c r="Q29" s="46"/>
      <c r="R29" s="46"/>
      <c r="S29" s="46"/>
      <c r="T29" s="46"/>
      <c r="U29" s="46"/>
      <c r="V29" s="46"/>
      <c r="W29" s="289">
        <f>ROUND(BC51,2)</f>
        <v>0</v>
      </c>
      <c r="X29" s="290"/>
      <c r="Y29" s="290"/>
      <c r="Z29" s="290"/>
      <c r="AA29" s="290"/>
      <c r="AB29" s="290"/>
      <c r="AC29" s="290"/>
      <c r="AD29" s="290"/>
      <c r="AE29" s="290"/>
      <c r="AF29" s="46"/>
      <c r="AG29" s="46"/>
      <c r="AH29" s="46"/>
      <c r="AI29" s="46"/>
      <c r="AJ29" s="46"/>
      <c r="AK29" s="289">
        <v>0</v>
      </c>
      <c r="AL29" s="290"/>
      <c r="AM29" s="290"/>
      <c r="AN29" s="290"/>
      <c r="AO29" s="290"/>
      <c r="AP29" s="46"/>
      <c r="AQ29" s="48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291">
        <v>0</v>
      </c>
      <c r="M30" s="290"/>
      <c r="N30" s="290"/>
      <c r="O30" s="290"/>
      <c r="P30" s="46"/>
      <c r="Q30" s="46"/>
      <c r="R30" s="46"/>
      <c r="S30" s="46"/>
      <c r="T30" s="46"/>
      <c r="U30" s="46"/>
      <c r="V30" s="46"/>
      <c r="W30" s="289">
        <f>ROUND(BD51,2)</f>
        <v>0</v>
      </c>
      <c r="X30" s="290"/>
      <c r="Y30" s="290"/>
      <c r="Z30" s="290"/>
      <c r="AA30" s="290"/>
      <c r="AB30" s="290"/>
      <c r="AC30" s="290"/>
      <c r="AD30" s="290"/>
      <c r="AE30" s="290"/>
      <c r="AF30" s="46"/>
      <c r="AG30" s="46"/>
      <c r="AH30" s="46"/>
      <c r="AI30" s="46"/>
      <c r="AJ30" s="46"/>
      <c r="AK30" s="289">
        <v>0</v>
      </c>
      <c r="AL30" s="290"/>
      <c r="AM30" s="290"/>
      <c r="AN30" s="290"/>
      <c r="AO30" s="290"/>
      <c r="AP30" s="46"/>
      <c r="AQ30" s="4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296" t="s">
        <v>50</v>
      </c>
      <c r="Y32" s="297"/>
      <c r="Z32" s="297"/>
      <c r="AA32" s="297"/>
      <c r="AB32" s="297"/>
      <c r="AC32" s="51"/>
      <c r="AD32" s="51"/>
      <c r="AE32" s="51"/>
      <c r="AF32" s="51"/>
      <c r="AG32" s="51"/>
      <c r="AH32" s="51"/>
      <c r="AI32" s="51"/>
      <c r="AJ32" s="51"/>
      <c r="AK32" s="298">
        <f>SUM(AK23:AK30)</f>
        <v>0</v>
      </c>
      <c r="AL32" s="297"/>
      <c r="AM32" s="297"/>
      <c r="AN32" s="297"/>
      <c r="AO32" s="299"/>
      <c r="AP32" s="49"/>
      <c r="AQ32" s="5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51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15</v>
      </c>
      <c r="L41" s="3" t="str">
        <f>K5</f>
        <v>01-2018</v>
      </c>
      <c r="AR41" s="60"/>
    </row>
    <row r="42" spans="2:56" s="4" customFormat="1" ht="36.950000000000003" customHeight="1">
      <c r="B42" s="62"/>
      <c r="C42" s="63" t="s">
        <v>17</v>
      </c>
      <c r="L42" s="307" t="str">
        <f>K6</f>
        <v>Oprava školních dílen- Fakultní ZŠ a MŠ Barrandov II</v>
      </c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V Remízku 7/919,Praha 5</v>
      </c>
      <c r="AI44" s="61" t="s">
        <v>24</v>
      </c>
      <c r="AM44" s="309" t="str">
        <f>IF(AN8= "","",AN8)</f>
        <v>18. 2. 2018</v>
      </c>
      <c r="AN44" s="309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28</v>
      </c>
      <c r="L46" s="3" t="str">
        <f>IF(E11= "","",E11)</f>
        <v>Fakultní ZŠ a MŠ Barrandov II, Praha 5</v>
      </c>
      <c r="AI46" s="61" t="s">
        <v>34</v>
      </c>
      <c r="AM46" s="310" t="str">
        <f>IF(E17="","",E17)</f>
        <v>Atelier VJH s. r. o.,Mladenovova 5,Praha 4</v>
      </c>
      <c r="AN46" s="310"/>
      <c r="AO46" s="310"/>
      <c r="AP46" s="310"/>
      <c r="AR46" s="39"/>
      <c r="AS46" s="311" t="s">
        <v>52</v>
      </c>
      <c r="AT46" s="312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IF(E14="","",E14)</f>
        <v xml:space="preserve"> </v>
      </c>
      <c r="AR47" s="39"/>
      <c r="AS47" s="313"/>
      <c r="AT47" s="314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13"/>
      <c r="AT48" s="314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292" t="s">
        <v>53</v>
      </c>
      <c r="D49" s="293"/>
      <c r="E49" s="293"/>
      <c r="F49" s="293"/>
      <c r="G49" s="293"/>
      <c r="H49" s="69"/>
      <c r="I49" s="294" t="s">
        <v>54</v>
      </c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  <c r="Z49" s="293"/>
      <c r="AA49" s="293"/>
      <c r="AB49" s="293"/>
      <c r="AC49" s="293"/>
      <c r="AD49" s="293"/>
      <c r="AE49" s="293"/>
      <c r="AF49" s="293"/>
      <c r="AG49" s="295" t="s">
        <v>55</v>
      </c>
      <c r="AH49" s="293"/>
      <c r="AI49" s="293"/>
      <c r="AJ49" s="293"/>
      <c r="AK49" s="293"/>
      <c r="AL49" s="293"/>
      <c r="AM49" s="293"/>
      <c r="AN49" s="294" t="s">
        <v>56</v>
      </c>
      <c r="AO49" s="293"/>
      <c r="AP49" s="293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03">
        <f>ROUND(SUM(AG52:AG53),2)</f>
        <v>0</v>
      </c>
      <c r="AH51" s="303"/>
      <c r="AI51" s="303"/>
      <c r="AJ51" s="303"/>
      <c r="AK51" s="303"/>
      <c r="AL51" s="303"/>
      <c r="AM51" s="303"/>
      <c r="AN51" s="304">
        <f>SUM(AG51,AT51)</f>
        <v>0</v>
      </c>
      <c r="AO51" s="304"/>
      <c r="AP51" s="304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428.65424999999999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71</v>
      </c>
      <c r="BT51" s="63" t="s">
        <v>72</v>
      </c>
      <c r="BV51" s="63" t="s">
        <v>73</v>
      </c>
      <c r="BW51" s="63" t="s">
        <v>7</v>
      </c>
      <c r="BX51" s="63" t="s">
        <v>74</v>
      </c>
      <c r="CL51" s="63" t="s">
        <v>20</v>
      </c>
    </row>
    <row r="52" spans="1:91" s="5" customFormat="1" ht="31.5" customHeight="1">
      <c r="A52" s="82" t="s">
        <v>75</v>
      </c>
      <c r="B52" s="83"/>
      <c r="C52" s="84"/>
      <c r="D52" s="300" t="s">
        <v>16</v>
      </c>
      <c r="E52" s="300"/>
      <c r="F52" s="300"/>
      <c r="G52" s="300"/>
      <c r="H52" s="300"/>
      <c r="I52" s="85"/>
      <c r="J52" s="300" t="s">
        <v>18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1">
        <f>'01-2018 - Oprava školních...'!J25</f>
        <v>0</v>
      </c>
      <c r="AH52" s="302"/>
      <c r="AI52" s="302"/>
      <c r="AJ52" s="302"/>
      <c r="AK52" s="302"/>
      <c r="AL52" s="302"/>
      <c r="AM52" s="302"/>
      <c r="AN52" s="301">
        <f>SUM(AG52,AT52)</f>
        <v>0</v>
      </c>
      <c r="AO52" s="302"/>
      <c r="AP52" s="302"/>
      <c r="AQ52" s="86" t="s">
        <v>76</v>
      </c>
      <c r="AR52" s="83"/>
      <c r="AS52" s="87">
        <v>0</v>
      </c>
      <c r="AT52" s="88">
        <f>ROUND(SUM(AV52:AW52),2)</f>
        <v>0</v>
      </c>
      <c r="AU52" s="89">
        <f>'01-2018 - Oprava školních...'!P93</f>
        <v>428.65424900000005</v>
      </c>
      <c r="AV52" s="88">
        <f>'01-2018 - Oprava školních...'!J28</f>
        <v>0</v>
      </c>
      <c r="AW52" s="88">
        <f>'01-2018 - Oprava školních...'!J29</f>
        <v>0</v>
      </c>
      <c r="AX52" s="88">
        <f>'01-2018 - Oprava školních...'!J30</f>
        <v>0</v>
      </c>
      <c r="AY52" s="88">
        <f>'01-2018 - Oprava školních...'!J31</f>
        <v>0</v>
      </c>
      <c r="AZ52" s="88">
        <f>'01-2018 - Oprava školních...'!F28</f>
        <v>0</v>
      </c>
      <c r="BA52" s="88">
        <f>'01-2018 - Oprava školních...'!F29</f>
        <v>0</v>
      </c>
      <c r="BB52" s="88">
        <f>'01-2018 - Oprava školních...'!F30</f>
        <v>0</v>
      </c>
      <c r="BC52" s="88">
        <f>'01-2018 - Oprava školních...'!F31</f>
        <v>0</v>
      </c>
      <c r="BD52" s="90">
        <f>'01-2018 - Oprava školních...'!F32</f>
        <v>0</v>
      </c>
      <c r="BT52" s="91" t="s">
        <v>77</v>
      </c>
      <c r="BU52" s="91" t="s">
        <v>78</v>
      </c>
      <c r="BV52" s="91" t="s">
        <v>73</v>
      </c>
      <c r="BW52" s="91" t="s">
        <v>7</v>
      </c>
      <c r="BX52" s="91" t="s">
        <v>74</v>
      </c>
      <c r="CL52" s="91" t="s">
        <v>20</v>
      </c>
    </row>
    <row r="53" spans="1:91" s="5" customFormat="1" ht="16.5" customHeight="1">
      <c r="A53" s="82" t="s">
        <v>75</v>
      </c>
      <c r="B53" s="83"/>
      <c r="C53" s="84"/>
      <c r="D53" s="300" t="s">
        <v>79</v>
      </c>
      <c r="E53" s="300"/>
      <c r="F53" s="300"/>
      <c r="G53" s="300"/>
      <c r="H53" s="300"/>
      <c r="I53" s="85"/>
      <c r="J53" s="300" t="s">
        <v>80</v>
      </c>
      <c r="K53" s="300"/>
      <c r="L53" s="300"/>
      <c r="M53" s="300"/>
      <c r="N53" s="300"/>
      <c r="O53" s="300"/>
      <c r="P53" s="300"/>
      <c r="Q53" s="300"/>
      <c r="R53" s="300"/>
      <c r="S53" s="300"/>
      <c r="T53" s="300"/>
      <c r="U53" s="300"/>
      <c r="V53" s="300"/>
      <c r="W53" s="300"/>
      <c r="X53" s="300"/>
      <c r="Y53" s="300"/>
      <c r="Z53" s="300"/>
      <c r="AA53" s="300"/>
      <c r="AB53" s="300"/>
      <c r="AC53" s="300"/>
      <c r="AD53" s="300"/>
      <c r="AE53" s="300"/>
      <c r="AF53" s="300"/>
      <c r="AG53" s="301">
        <f>'VRN - Vedlejší rozpočtové...'!J27</f>
        <v>0</v>
      </c>
      <c r="AH53" s="302"/>
      <c r="AI53" s="302"/>
      <c r="AJ53" s="302"/>
      <c r="AK53" s="302"/>
      <c r="AL53" s="302"/>
      <c r="AM53" s="302"/>
      <c r="AN53" s="301">
        <f>SUM(AG53,AT53)</f>
        <v>0</v>
      </c>
      <c r="AO53" s="302"/>
      <c r="AP53" s="302"/>
      <c r="AQ53" s="86" t="s">
        <v>76</v>
      </c>
      <c r="AR53" s="83"/>
      <c r="AS53" s="92">
        <v>0</v>
      </c>
      <c r="AT53" s="93">
        <f>ROUND(SUM(AV53:AW53),2)</f>
        <v>0</v>
      </c>
      <c r="AU53" s="94">
        <f>'VRN - Vedlejší rozpočtové...'!P81</f>
        <v>0</v>
      </c>
      <c r="AV53" s="93">
        <f>'VRN - Vedlejší rozpočtové...'!J30</f>
        <v>0</v>
      </c>
      <c r="AW53" s="93">
        <f>'VRN - Vedlejší rozpočtové...'!J31</f>
        <v>0</v>
      </c>
      <c r="AX53" s="93">
        <f>'VRN - Vedlejší rozpočtové...'!J32</f>
        <v>0</v>
      </c>
      <c r="AY53" s="93">
        <f>'VRN - Vedlejší rozpočtové...'!J33</f>
        <v>0</v>
      </c>
      <c r="AZ53" s="93">
        <f>'VRN - Vedlejší rozpočtové...'!F30</f>
        <v>0</v>
      </c>
      <c r="BA53" s="93">
        <f>'VRN - Vedlejší rozpočtové...'!F31</f>
        <v>0</v>
      </c>
      <c r="BB53" s="93">
        <f>'VRN - Vedlejší rozpočtové...'!F32</f>
        <v>0</v>
      </c>
      <c r="BC53" s="93">
        <f>'VRN - Vedlejší rozpočtové...'!F33</f>
        <v>0</v>
      </c>
      <c r="BD53" s="95">
        <f>'VRN - Vedlejší rozpočtové...'!F34</f>
        <v>0</v>
      </c>
      <c r="BT53" s="91" t="s">
        <v>77</v>
      </c>
      <c r="BV53" s="91" t="s">
        <v>73</v>
      </c>
      <c r="BW53" s="91" t="s">
        <v>81</v>
      </c>
      <c r="BX53" s="91" t="s">
        <v>7</v>
      </c>
      <c r="CL53" s="91" t="s">
        <v>20</v>
      </c>
      <c r="CM53" s="91" t="s">
        <v>82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-2018 - Oprava školních...'!C2" display="/" xr:uid="{00000000-0004-0000-0000-000002000000}"/>
    <hyperlink ref="A53" location="'VRN - Vedlejší rozpočtové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39"/>
  <sheetViews>
    <sheetView showGridLines="0" workbookViewId="0">
      <pane ySplit="1" topLeftCell="A5" activePane="bottomLeft" state="frozen"/>
      <selection pane="bottomLeft" activeCell="O436" sqref="O4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7"/>
      <c r="C1" s="17"/>
      <c r="D1" s="18" t="s">
        <v>1</v>
      </c>
      <c r="E1" s="17"/>
      <c r="F1" s="97" t="s">
        <v>83</v>
      </c>
      <c r="G1" s="317" t="s">
        <v>84</v>
      </c>
      <c r="H1" s="317"/>
      <c r="I1" s="17"/>
      <c r="J1" s="97" t="s">
        <v>85</v>
      </c>
      <c r="K1" s="18" t="s">
        <v>86</v>
      </c>
      <c r="L1" s="97" t="s">
        <v>87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05" t="s">
        <v>8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4" t="s">
        <v>7</v>
      </c>
    </row>
    <row r="3" spans="1:70" ht="6.95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88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s="1" customFormat="1" ht="15">
      <c r="B6" s="39"/>
      <c r="C6" s="40"/>
      <c r="D6" s="36" t="s">
        <v>17</v>
      </c>
      <c r="E6" s="40"/>
      <c r="F6" s="40"/>
      <c r="G6" s="40"/>
      <c r="H6" s="40"/>
      <c r="I6" s="40"/>
      <c r="J6" s="40"/>
      <c r="K6" s="43"/>
    </row>
    <row r="7" spans="1:70" s="1" customFormat="1" ht="36.950000000000003" customHeight="1">
      <c r="B7" s="39"/>
      <c r="C7" s="40"/>
      <c r="D7" s="40"/>
      <c r="E7" s="318" t="s">
        <v>18</v>
      </c>
      <c r="F7" s="319"/>
      <c r="G7" s="319"/>
      <c r="H7" s="319"/>
      <c r="I7" s="40"/>
      <c r="J7" s="40"/>
      <c r="K7" s="43"/>
    </row>
    <row r="8" spans="1:70" s="1" customFormat="1">
      <c r="B8" s="39"/>
      <c r="C8" s="40"/>
      <c r="D8" s="40"/>
      <c r="E8" s="40"/>
      <c r="F8" s="40"/>
      <c r="G8" s="40"/>
      <c r="H8" s="40"/>
      <c r="I8" s="40"/>
      <c r="J8" s="40"/>
      <c r="K8" s="43"/>
    </row>
    <row r="9" spans="1:70" s="1" customFormat="1" ht="14.45" customHeight="1">
      <c r="B9" s="39"/>
      <c r="C9" s="40"/>
      <c r="D9" s="36" t="s">
        <v>19</v>
      </c>
      <c r="E9" s="40"/>
      <c r="F9" s="34" t="s">
        <v>20</v>
      </c>
      <c r="G9" s="40"/>
      <c r="H9" s="40"/>
      <c r="I9" s="36" t="s">
        <v>21</v>
      </c>
      <c r="J9" s="34" t="s">
        <v>5</v>
      </c>
      <c r="K9" s="43"/>
    </row>
    <row r="10" spans="1:70" s="1" customFormat="1" ht="14.45" customHeight="1">
      <c r="B10" s="39"/>
      <c r="C10" s="40"/>
      <c r="D10" s="36" t="s">
        <v>22</v>
      </c>
      <c r="E10" s="40"/>
      <c r="F10" s="34" t="s">
        <v>23</v>
      </c>
      <c r="G10" s="40"/>
      <c r="H10" s="40"/>
      <c r="I10" s="36" t="s">
        <v>24</v>
      </c>
      <c r="J10" s="99" t="str">
        <f>'Rekapitulace stavby'!AN8</f>
        <v>18. 2. 2018</v>
      </c>
      <c r="K10" s="43"/>
    </row>
    <row r="11" spans="1:70" s="1" customFormat="1" ht="21.75" customHeight="1">
      <c r="B11" s="39"/>
      <c r="C11" s="40"/>
      <c r="D11" s="33" t="s">
        <v>26</v>
      </c>
      <c r="E11" s="40"/>
      <c r="F11" s="37" t="s">
        <v>27</v>
      </c>
      <c r="G11" s="40"/>
      <c r="H11" s="40"/>
      <c r="I11" s="40"/>
      <c r="J11" s="40"/>
      <c r="K11" s="43"/>
    </row>
    <row r="12" spans="1:70" s="1" customFormat="1" ht="14.45" customHeight="1">
      <c r="B12" s="39"/>
      <c r="C12" s="40"/>
      <c r="D12" s="36" t="s">
        <v>28</v>
      </c>
      <c r="E12" s="40"/>
      <c r="F12" s="40"/>
      <c r="G12" s="40"/>
      <c r="H12" s="40"/>
      <c r="I12" s="36" t="s">
        <v>29</v>
      </c>
      <c r="J12" s="34" t="s">
        <v>5</v>
      </c>
      <c r="K12" s="43"/>
    </row>
    <row r="13" spans="1:70" s="1" customFormat="1" ht="18" customHeight="1">
      <c r="B13" s="39"/>
      <c r="C13" s="40"/>
      <c r="D13" s="40"/>
      <c r="E13" s="34" t="s">
        <v>30</v>
      </c>
      <c r="F13" s="40"/>
      <c r="G13" s="40"/>
      <c r="H13" s="40"/>
      <c r="I13" s="36" t="s">
        <v>31</v>
      </c>
      <c r="J13" s="34" t="s">
        <v>5</v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3"/>
    </row>
    <row r="15" spans="1:70" s="1" customFormat="1" ht="14.45" customHeight="1">
      <c r="B15" s="39"/>
      <c r="C15" s="40"/>
      <c r="D15" s="36" t="s">
        <v>32</v>
      </c>
      <c r="E15" s="40"/>
      <c r="F15" s="40"/>
      <c r="G15" s="40"/>
      <c r="H15" s="40"/>
      <c r="I15" s="36" t="s">
        <v>29</v>
      </c>
      <c r="J15" s="34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4" t="str">
        <f>IF('Rekapitulace stavby'!E14="Vyplň údaj","",IF('Rekapitulace stavby'!E14="","",'Rekapitulace stavby'!E14))</f>
        <v xml:space="preserve"> </v>
      </c>
      <c r="F16" s="40"/>
      <c r="G16" s="40"/>
      <c r="H16" s="40"/>
      <c r="I16" s="36" t="s">
        <v>31</v>
      </c>
      <c r="J16" s="34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3"/>
    </row>
    <row r="18" spans="2:11" s="1" customFormat="1" ht="14.45" customHeight="1">
      <c r="B18" s="39"/>
      <c r="C18" s="40"/>
      <c r="D18" s="36" t="s">
        <v>34</v>
      </c>
      <c r="E18" s="40"/>
      <c r="F18" s="40"/>
      <c r="G18" s="40"/>
      <c r="H18" s="40"/>
      <c r="I18" s="36" t="s">
        <v>29</v>
      </c>
      <c r="J18" s="34" t="s">
        <v>5</v>
      </c>
      <c r="K18" s="43"/>
    </row>
    <row r="19" spans="2:11" s="1" customFormat="1" ht="18" customHeight="1">
      <c r="B19" s="39"/>
      <c r="C19" s="40"/>
      <c r="D19" s="40"/>
      <c r="E19" s="34" t="s">
        <v>35</v>
      </c>
      <c r="F19" s="40"/>
      <c r="G19" s="40"/>
      <c r="H19" s="40"/>
      <c r="I19" s="36" t="s">
        <v>31</v>
      </c>
      <c r="J19" s="34" t="s">
        <v>5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3"/>
    </row>
    <row r="21" spans="2:11" s="1" customFormat="1" ht="14.45" customHeight="1">
      <c r="B21" s="39"/>
      <c r="C21" s="40"/>
      <c r="D21" s="36" t="s">
        <v>37</v>
      </c>
      <c r="E21" s="40"/>
      <c r="F21" s="40"/>
      <c r="G21" s="40"/>
      <c r="H21" s="40"/>
      <c r="I21" s="40"/>
      <c r="J21" s="40"/>
      <c r="K21" s="43"/>
    </row>
    <row r="22" spans="2:11" s="6" customFormat="1" ht="16.5" customHeight="1">
      <c r="B22" s="100"/>
      <c r="C22" s="101"/>
      <c r="D22" s="101"/>
      <c r="E22" s="285" t="s">
        <v>5</v>
      </c>
      <c r="F22" s="285"/>
      <c r="G22" s="285"/>
      <c r="H22" s="285"/>
      <c r="I22" s="101"/>
      <c r="J22" s="101"/>
      <c r="K22" s="102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3"/>
    </row>
    <row r="24" spans="2:11" s="1" customFormat="1" ht="6.95" customHeight="1">
      <c r="B24" s="39"/>
      <c r="C24" s="40"/>
      <c r="D24" s="66"/>
      <c r="E24" s="66"/>
      <c r="F24" s="66"/>
      <c r="G24" s="66"/>
      <c r="H24" s="66"/>
      <c r="I24" s="66"/>
      <c r="J24" s="66"/>
      <c r="K24" s="103"/>
    </row>
    <row r="25" spans="2:11" s="1" customFormat="1" ht="25.35" customHeight="1">
      <c r="B25" s="39"/>
      <c r="C25" s="40"/>
      <c r="D25" s="104" t="s">
        <v>38</v>
      </c>
      <c r="E25" s="40"/>
      <c r="F25" s="40"/>
      <c r="G25" s="40"/>
      <c r="H25" s="40"/>
      <c r="I25" s="40"/>
      <c r="J25" s="105">
        <f>ROUND(J93,2)</f>
        <v>0</v>
      </c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66"/>
      <c r="J26" s="66"/>
      <c r="K26" s="103"/>
    </row>
    <row r="27" spans="2:11" s="1" customFormat="1" ht="14.45" customHeight="1">
      <c r="B27" s="39"/>
      <c r="C27" s="40"/>
      <c r="D27" s="40"/>
      <c r="E27" s="40"/>
      <c r="F27" s="44" t="s">
        <v>40</v>
      </c>
      <c r="G27" s="40"/>
      <c r="H27" s="40"/>
      <c r="I27" s="44" t="s">
        <v>39</v>
      </c>
      <c r="J27" s="44" t="s">
        <v>41</v>
      </c>
      <c r="K27" s="43"/>
    </row>
    <row r="28" spans="2:11" s="1" customFormat="1" ht="14.45" customHeight="1">
      <c r="B28" s="39"/>
      <c r="C28" s="40"/>
      <c r="D28" s="47" t="s">
        <v>42</v>
      </c>
      <c r="E28" s="47" t="s">
        <v>43</v>
      </c>
      <c r="F28" s="106">
        <f>ROUND(SUM(BE93:BE438), 2)</f>
        <v>0</v>
      </c>
      <c r="G28" s="40"/>
      <c r="H28" s="40"/>
      <c r="I28" s="107">
        <v>0.21</v>
      </c>
      <c r="J28" s="106">
        <f>ROUND(ROUND((SUM(BE93:BE438)),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44</v>
      </c>
      <c r="F29" s="106">
        <f>ROUND(SUM(BF93:BF438), 2)</f>
        <v>0</v>
      </c>
      <c r="G29" s="40"/>
      <c r="H29" s="40"/>
      <c r="I29" s="107">
        <v>0.15</v>
      </c>
      <c r="J29" s="106">
        <f>ROUND(ROUND((SUM(BF93:BF438)),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45</v>
      </c>
      <c r="F30" s="106">
        <f>ROUND(SUM(BG93:BG438), 2)</f>
        <v>0</v>
      </c>
      <c r="G30" s="40"/>
      <c r="H30" s="40"/>
      <c r="I30" s="107">
        <v>0.21</v>
      </c>
      <c r="J30" s="106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46</v>
      </c>
      <c r="F31" s="106">
        <f>ROUND(SUM(BH93:BH438), 2)</f>
        <v>0</v>
      </c>
      <c r="G31" s="40"/>
      <c r="H31" s="40"/>
      <c r="I31" s="107">
        <v>0.15</v>
      </c>
      <c r="J31" s="106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06">
        <f>ROUND(SUM(BI93:BI438), 2)</f>
        <v>0</v>
      </c>
      <c r="G32" s="40"/>
      <c r="H32" s="40"/>
      <c r="I32" s="107">
        <v>0</v>
      </c>
      <c r="J32" s="106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3"/>
    </row>
    <row r="34" spans="2:11" s="1" customFormat="1" ht="25.35" customHeight="1">
      <c r="B34" s="39"/>
      <c r="C34" s="108"/>
      <c r="D34" s="109" t="s">
        <v>48</v>
      </c>
      <c r="E34" s="69"/>
      <c r="F34" s="69"/>
      <c r="G34" s="110" t="s">
        <v>49</v>
      </c>
      <c r="H34" s="111" t="s">
        <v>50</v>
      </c>
      <c r="I34" s="69"/>
      <c r="J34" s="112">
        <f>SUM(J25:J32)</f>
        <v>0</v>
      </c>
      <c r="K34" s="113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55"/>
      <c r="J35" s="55"/>
      <c r="K35" s="56"/>
    </row>
    <row r="39" spans="2:11" s="1" customFormat="1" ht="6.95" customHeight="1">
      <c r="B39" s="57"/>
      <c r="C39" s="58"/>
      <c r="D39" s="58"/>
      <c r="E39" s="58"/>
      <c r="F39" s="58"/>
      <c r="G39" s="58"/>
      <c r="H39" s="58"/>
      <c r="I39" s="58"/>
      <c r="J39" s="58"/>
      <c r="K39" s="114"/>
    </row>
    <row r="40" spans="2:11" s="1" customFormat="1" ht="36.950000000000003" customHeight="1">
      <c r="B40" s="39"/>
      <c r="C40" s="30" t="s">
        <v>89</v>
      </c>
      <c r="D40" s="40"/>
      <c r="E40" s="40"/>
      <c r="F40" s="40"/>
      <c r="G40" s="40"/>
      <c r="H40" s="40"/>
      <c r="I40" s="40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3"/>
    </row>
    <row r="42" spans="2:11" s="1" customFormat="1" ht="14.45" customHeight="1">
      <c r="B42" s="39"/>
      <c r="C42" s="36" t="s">
        <v>17</v>
      </c>
      <c r="D42" s="40"/>
      <c r="E42" s="40"/>
      <c r="F42" s="40"/>
      <c r="G42" s="40"/>
      <c r="H42" s="40"/>
      <c r="I42" s="40"/>
      <c r="J42" s="40"/>
      <c r="K42" s="43"/>
    </row>
    <row r="43" spans="2:11" s="1" customFormat="1" ht="17.25" customHeight="1">
      <c r="B43" s="39"/>
      <c r="C43" s="40"/>
      <c r="D43" s="40"/>
      <c r="E43" s="318" t="str">
        <f>E7</f>
        <v>Oprava školních dílen- Fakultní ZŠ a MŠ Barrandov II</v>
      </c>
      <c r="F43" s="319"/>
      <c r="G43" s="319"/>
      <c r="H43" s="319"/>
      <c r="I43" s="40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3"/>
    </row>
    <row r="45" spans="2:11" s="1" customFormat="1" ht="18" customHeight="1">
      <c r="B45" s="39"/>
      <c r="C45" s="36" t="s">
        <v>22</v>
      </c>
      <c r="D45" s="40"/>
      <c r="E45" s="40"/>
      <c r="F45" s="34" t="str">
        <f>F10</f>
        <v>V Remízku 7/919,Praha 5</v>
      </c>
      <c r="G45" s="40"/>
      <c r="H45" s="40"/>
      <c r="I45" s="36" t="s">
        <v>24</v>
      </c>
      <c r="J45" s="99" t="str">
        <f>IF(J10="","",J10)</f>
        <v>18. 2. 2018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40"/>
      <c r="J46" s="40"/>
      <c r="K46" s="43"/>
    </row>
    <row r="47" spans="2:11" s="1" customFormat="1" ht="15">
      <c r="B47" s="39"/>
      <c r="C47" s="36" t="s">
        <v>28</v>
      </c>
      <c r="D47" s="40"/>
      <c r="E47" s="40"/>
      <c r="F47" s="34" t="str">
        <f>E13</f>
        <v>Fakultní ZŠ a MŠ Barrandov II, Praha 5</v>
      </c>
      <c r="G47" s="40"/>
      <c r="H47" s="40"/>
      <c r="I47" s="36" t="s">
        <v>34</v>
      </c>
      <c r="J47" s="285" t="str">
        <f>E19</f>
        <v>Atelier VJH s. r. o.,Mladenovova 5,Praha 4</v>
      </c>
      <c r="K47" s="43"/>
    </row>
    <row r="48" spans="2:11" s="1" customFormat="1" ht="14.45" customHeight="1">
      <c r="B48" s="39"/>
      <c r="C48" s="36" t="s">
        <v>32</v>
      </c>
      <c r="D48" s="40"/>
      <c r="E48" s="40"/>
      <c r="F48" s="34" t="str">
        <f>IF(E16="","",E16)</f>
        <v xml:space="preserve"> </v>
      </c>
      <c r="G48" s="40"/>
      <c r="H48" s="40"/>
      <c r="I48" s="40"/>
      <c r="J48" s="315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40"/>
      <c r="J49" s="40"/>
      <c r="K49" s="43"/>
    </row>
    <row r="50" spans="2:47" s="1" customFormat="1" ht="29.25" customHeight="1">
      <c r="B50" s="39"/>
      <c r="C50" s="115" t="s">
        <v>90</v>
      </c>
      <c r="D50" s="108"/>
      <c r="E50" s="108"/>
      <c r="F50" s="108"/>
      <c r="G50" s="108"/>
      <c r="H50" s="108"/>
      <c r="I50" s="108"/>
      <c r="J50" s="116" t="s">
        <v>91</v>
      </c>
      <c r="K50" s="117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40"/>
      <c r="J51" s="40"/>
      <c r="K51" s="43"/>
    </row>
    <row r="52" spans="2:47" s="1" customFormat="1" ht="29.25" customHeight="1">
      <c r="B52" s="39"/>
      <c r="C52" s="118" t="s">
        <v>92</v>
      </c>
      <c r="D52" s="40"/>
      <c r="E52" s="40"/>
      <c r="F52" s="40"/>
      <c r="G52" s="40"/>
      <c r="H52" s="40"/>
      <c r="I52" s="40"/>
      <c r="J52" s="105">
        <f>J93</f>
        <v>0</v>
      </c>
      <c r="K52" s="43"/>
      <c r="AU52" s="24" t="s">
        <v>93</v>
      </c>
    </row>
    <row r="53" spans="2:47" s="7" customFormat="1" ht="24.95" customHeight="1">
      <c r="B53" s="119"/>
      <c r="C53" s="120"/>
      <c r="D53" s="121" t="s">
        <v>94</v>
      </c>
      <c r="E53" s="122"/>
      <c r="F53" s="122"/>
      <c r="G53" s="122"/>
      <c r="H53" s="122"/>
      <c r="I53" s="122"/>
      <c r="J53" s="123">
        <f>J94</f>
        <v>0</v>
      </c>
      <c r="K53" s="124"/>
    </row>
    <row r="54" spans="2:47" s="8" customFormat="1" ht="19.899999999999999" customHeight="1">
      <c r="B54" s="125"/>
      <c r="C54" s="126"/>
      <c r="D54" s="127" t="s">
        <v>95</v>
      </c>
      <c r="E54" s="128"/>
      <c r="F54" s="128"/>
      <c r="G54" s="128"/>
      <c r="H54" s="128"/>
      <c r="I54" s="128"/>
      <c r="J54" s="129">
        <f>J95</f>
        <v>0</v>
      </c>
      <c r="K54" s="130"/>
    </row>
    <row r="55" spans="2:47" s="8" customFormat="1" ht="19.899999999999999" customHeight="1">
      <c r="B55" s="125"/>
      <c r="C55" s="126"/>
      <c r="D55" s="127" t="s">
        <v>96</v>
      </c>
      <c r="E55" s="128"/>
      <c r="F55" s="128"/>
      <c r="G55" s="128"/>
      <c r="H55" s="128"/>
      <c r="I55" s="128"/>
      <c r="J55" s="129">
        <f>J108</f>
        <v>0</v>
      </c>
      <c r="K55" s="130"/>
    </row>
    <row r="56" spans="2:47" s="8" customFormat="1" ht="19.899999999999999" customHeight="1">
      <c r="B56" s="125"/>
      <c r="C56" s="126"/>
      <c r="D56" s="127" t="s">
        <v>97</v>
      </c>
      <c r="E56" s="128"/>
      <c r="F56" s="128"/>
      <c r="G56" s="128"/>
      <c r="H56" s="128"/>
      <c r="I56" s="128"/>
      <c r="J56" s="129">
        <f>J152</f>
        <v>0</v>
      </c>
      <c r="K56" s="130"/>
    </row>
    <row r="57" spans="2:47" s="8" customFormat="1" ht="19.899999999999999" customHeight="1">
      <c r="B57" s="125"/>
      <c r="C57" s="126"/>
      <c r="D57" s="127" t="s">
        <v>98</v>
      </c>
      <c r="E57" s="128"/>
      <c r="F57" s="128"/>
      <c r="G57" s="128"/>
      <c r="H57" s="128"/>
      <c r="I57" s="128"/>
      <c r="J57" s="129">
        <f>J201</f>
        <v>0</v>
      </c>
      <c r="K57" s="130"/>
    </row>
    <row r="58" spans="2:47" s="8" customFormat="1" ht="19.899999999999999" customHeight="1">
      <c r="B58" s="125"/>
      <c r="C58" s="126"/>
      <c r="D58" s="127" t="s">
        <v>99</v>
      </c>
      <c r="E58" s="128"/>
      <c r="F58" s="128"/>
      <c r="G58" s="128"/>
      <c r="H58" s="128"/>
      <c r="I58" s="128"/>
      <c r="J58" s="129">
        <f>J207</f>
        <v>0</v>
      </c>
      <c r="K58" s="130"/>
    </row>
    <row r="59" spans="2:47" s="7" customFormat="1" ht="24.95" customHeight="1">
      <c r="B59" s="119"/>
      <c r="C59" s="120"/>
      <c r="D59" s="121" t="s">
        <v>100</v>
      </c>
      <c r="E59" s="122"/>
      <c r="F59" s="122"/>
      <c r="G59" s="122"/>
      <c r="H59" s="122"/>
      <c r="I59" s="122"/>
      <c r="J59" s="123">
        <f>J209</f>
        <v>0</v>
      </c>
      <c r="K59" s="124"/>
    </row>
    <row r="60" spans="2:47" s="8" customFormat="1" ht="19.899999999999999" customHeight="1">
      <c r="B60" s="125"/>
      <c r="C60" s="126"/>
      <c r="D60" s="127" t="s">
        <v>101</v>
      </c>
      <c r="E60" s="128"/>
      <c r="F60" s="128"/>
      <c r="G60" s="128"/>
      <c r="H60" s="128"/>
      <c r="I60" s="128"/>
      <c r="J60" s="129">
        <f>J210</f>
        <v>0</v>
      </c>
      <c r="K60" s="130"/>
    </row>
    <row r="61" spans="2:47" s="8" customFormat="1" ht="19.899999999999999" customHeight="1">
      <c r="B61" s="125"/>
      <c r="C61" s="126"/>
      <c r="D61" s="127" t="s">
        <v>102</v>
      </c>
      <c r="E61" s="128"/>
      <c r="F61" s="128"/>
      <c r="G61" s="128"/>
      <c r="H61" s="128"/>
      <c r="I61" s="128"/>
      <c r="J61" s="129">
        <f>J213</f>
        <v>0</v>
      </c>
      <c r="K61" s="130"/>
    </row>
    <row r="62" spans="2:47" s="8" customFormat="1" ht="19.899999999999999" customHeight="1">
      <c r="B62" s="125"/>
      <c r="C62" s="126"/>
      <c r="D62" s="127" t="s">
        <v>103</v>
      </c>
      <c r="E62" s="128"/>
      <c r="F62" s="128"/>
      <c r="G62" s="128"/>
      <c r="H62" s="128"/>
      <c r="I62" s="128"/>
      <c r="J62" s="129">
        <f>J224</f>
        <v>0</v>
      </c>
      <c r="K62" s="130"/>
    </row>
    <row r="63" spans="2:47" s="8" customFormat="1" ht="19.899999999999999" customHeight="1">
      <c r="B63" s="125"/>
      <c r="C63" s="126"/>
      <c r="D63" s="127" t="s">
        <v>104</v>
      </c>
      <c r="E63" s="128"/>
      <c r="F63" s="128"/>
      <c r="G63" s="128"/>
      <c r="H63" s="128"/>
      <c r="I63" s="128"/>
      <c r="J63" s="129">
        <f>J236</f>
        <v>0</v>
      </c>
      <c r="K63" s="130"/>
    </row>
    <row r="64" spans="2:47" s="8" customFormat="1" ht="19.899999999999999" customHeight="1">
      <c r="B64" s="125"/>
      <c r="C64" s="126"/>
      <c r="D64" s="127" t="s">
        <v>105</v>
      </c>
      <c r="E64" s="128"/>
      <c r="F64" s="128"/>
      <c r="G64" s="128"/>
      <c r="H64" s="128"/>
      <c r="I64" s="128"/>
      <c r="J64" s="129">
        <f>J254</f>
        <v>0</v>
      </c>
      <c r="K64" s="130"/>
    </row>
    <row r="65" spans="2:11" s="8" customFormat="1" ht="19.899999999999999" customHeight="1">
      <c r="B65" s="125"/>
      <c r="C65" s="126"/>
      <c r="D65" s="127" t="s">
        <v>106</v>
      </c>
      <c r="E65" s="128"/>
      <c r="F65" s="128"/>
      <c r="G65" s="128"/>
      <c r="H65" s="128"/>
      <c r="I65" s="128"/>
      <c r="J65" s="129">
        <f>J282</f>
        <v>0</v>
      </c>
      <c r="K65" s="130"/>
    </row>
    <row r="66" spans="2:11" s="8" customFormat="1" ht="19.899999999999999" customHeight="1">
      <c r="B66" s="125"/>
      <c r="C66" s="126"/>
      <c r="D66" s="127" t="s">
        <v>107</v>
      </c>
      <c r="E66" s="128"/>
      <c r="F66" s="128"/>
      <c r="G66" s="128"/>
      <c r="H66" s="128"/>
      <c r="I66" s="128"/>
      <c r="J66" s="129">
        <f>J288</f>
        <v>0</v>
      </c>
      <c r="K66" s="130"/>
    </row>
    <row r="67" spans="2:11" s="8" customFormat="1" ht="19.899999999999999" customHeight="1">
      <c r="B67" s="125"/>
      <c r="C67" s="126"/>
      <c r="D67" s="127" t="s">
        <v>108</v>
      </c>
      <c r="E67" s="128"/>
      <c r="F67" s="128"/>
      <c r="G67" s="128"/>
      <c r="H67" s="128"/>
      <c r="I67" s="128"/>
      <c r="J67" s="129">
        <f>J298</f>
        <v>0</v>
      </c>
      <c r="K67" s="130"/>
    </row>
    <row r="68" spans="2:11" s="8" customFormat="1" ht="19.899999999999999" customHeight="1">
      <c r="B68" s="125"/>
      <c r="C68" s="126"/>
      <c r="D68" s="127" t="s">
        <v>109</v>
      </c>
      <c r="E68" s="128"/>
      <c r="F68" s="128"/>
      <c r="G68" s="128"/>
      <c r="H68" s="128"/>
      <c r="I68" s="128"/>
      <c r="J68" s="129">
        <f>J305</f>
        <v>0</v>
      </c>
      <c r="K68" s="130"/>
    </row>
    <row r="69" spans="2:11" s="8" customFormat="1" ht="19.899999999999999" customHeight="1">
      <c r="B69" s="125"/>
      <c r="C69" s="126"/>
      <c r="D69" s="127" t="s">
        <v>110</v>
      </c>
      <c r="E69" s="128"/>
      <c r="F69" s="128"/>
      <c r="G69" s="128"/>
      <c r="H69" s="128"/>
      <c r="I69" s="128"/>
      <c r="J69" s="129">
        <f>J324</f>
        <v>0</v>
      </c>
      <c r="K69" s="130"/>
    </row>
    <row r="70" spans="2:11" s="8" customFormat="1" ht="19.899999999999999" customHeight="1">
      <c r="B70" s="125"/>
      <c r="C70" s="126"/>
      <c r="D70" s="127" t="s">
        <v>111</v>
      </c>
      <c r="E70" s="128"/>
      <c r="F70" s="128"/>
      <c r="G70" s="128"/>
      <c r="H70" s="128"/>
      <c r="I70" s="128"/>
      <c r="J70" s="129">
        <f>J357</f>
        <v>0</v>
      </c>
      <c r="K70" s="130"/>
    </row>
    <row r="71" spans="2:11" s="8" customFormat="1" ht="19.899999999999999" customHeight="1">
      <c r="B71" s="125"/>
      <c r="C71" s="126"/>
      <c r="D71" s="127" t="s">
        <v>112</v>
      </c>
      <c r="E71" s="128"/>
      <c r="F71" s="128"/>
      <c r="G71" s="128"/>
      <c r="H71" s="128"/>
      <c r="I71" s="128"/>
      <c r="J71" s="129">
        <f>J388</f>
        <v>0</v>
      </c>
      <c r="K71" s="130"/>
    </row>
    <row r="72" spans="2:11" s="7" customFormat="1" ht="24.95" customHeight="1">
      <c r="B72" s="119"/>
      <c r="C72" s="120"/>
      <c r="D72" s="121" t="s">
        <v>113</v>
      </c>
      <c r="E72" s="122"/>
      <c r="F72" s="122"/>
      <c r="G72" s="122"/>
      <c r="H72" s="122"/>
      <c r="I72" s="122"/>
      <c r="J72" s="123">
        <f>J419</f>
        <v>0</v>
      </c>
      <c r="K72" s="124"/>
    </row>
    <row r="73" spans="2:11" s="8" customFormat="1" ht="19.899999999999999" customHeight="1">
      <c r="B73" s="125"/>
      <c r="C73" s="126"/>
      <c r="D73" s="127" t="s">
        <v>114</v>
      </c>
      <c r="E73" s="128"/>
      <c r="F73" s="128"/>
      <c r="G73" s="128"/>
      <c r="H73" s="128"/>
      <c r="I73" s="128"/>
      <c r="J73" s="129">
        <f>J420</f>
        <v>0</v>
      </c>
      <c r="K73" s="130"/>
    </row>
    <row r="74" spans="2:11" s="7" customFormat="1" ht="24.95" customHeight="1">
      <c r="B74" s="119"/>
      <c r="C74" s="120"/>
      <c r="D74" s="121" t="s">
        <v>115</v>
      </c>
      <c r="E74" s="122"/>
      <c r="F74" s="122"/>
      <c r="G74" s="122"/>
      <c r="H74" s="122"/>
      <c r="I74" s="122"/>
      <c r="J74" s="123">
        <f>J426</f>
        <v>0</v>
      </c>
      <c r="K74" s="124"/>
    </row>
    <row r="75" spans="2:11" s="7" customFormat="1" ht="24.95" customHeight="1">
      <c r="B75" s="119"/>
      <c r="C75" s="120"/>
      <c r="D75" s="121" t="s">
        <v>116</v>
      </c>
      <c r="E75" s="122"/>
      <c r="F75" s="122"/>
      <c r="G75" s="122"/>
      <c r="H75" s="122"/>
      <c r="I75" s="122"/>
      <c r="J75" s="123">
        <f>J429</f>
        <v>0</v>
      </c>
      <c r="K75" s="124"/>
    </row>
    <row r="76" spans="2:11" s="1" customFormat="1" ht="21.75" customHeight="1">
      <c r="B76" s="39"/>
      <c r="C76" s="40"/>
      <c r="D76" s="40"/>
      <c r="E76" s="40"/>
      <c r="F76" s="40"/>
      <c r="G76" s="40"/>
      <c r="H76" s="40"/>
      <c r="I76" s="40"/>
      <c r="J76" s="40"/>
      <c r="K76" s="43"/>
    </row>
    <row r="77" spans="2:11" s="1" customFormat="1" ht="6.95" customHeight="1">
      <c r="B77" s="54"/>
      <c r="C77" s="55"/>
      <c r="D77" s="55"/>
      <c r="E77" s="55"/>
      <c r="F77" s="55"/>
      <c r="G77" s="55"/>
      <c r="H77" s="55"/>
      <c r="I77" s="55"/>
      <c r="J77" s="55"/>
      <c r="K77" s="56"/>
    </row>
    <row r="81" spans="2:65" s="1" customFormat="1" ht="6.95" customHeight="1"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39"/>
    </row>
    <row r="82" spans="2:65" s="1" customFormat="1" ht="36.950000000000003" customHeight="1">
      <c r="B82" s="39"/>
      <c r="C82" s="59" t="s">
        <v>117</v>
      </c>
      <c r="L82" s="39"/>
    </row>
    <row r="83" spans="2:65" s="1" customFormat="1" ht="6.95" customHeight="1">
      <c r="B83" s="39"/>
      <c r="L83" s="39"/>
    </row>
    <row r="84" spans="2:65" s="1" customFormat="1" ht="14.45" customHeight="1">
      <c r="B84" s="39"/>
      <c r="C84" s="61" t="s">
        <v>17</v>
      </c>
      <c r="L84" s="39"/>
    </row>
    <row r="85" spans="2:65" s="1" customFormat="1" ht="17.25" customHeight="1">
      <c r="B85" s="39"/>
      <c r="E85" s="307" t="str">
        <f>E7</f>
        <v>Oprava školních dílen- Fakultní ZŠ a MŠ Barrandov II</v>
      </c>
      <c r="F85" s="316"/>
      <c r="G85" s="316"/>
      <c r="H85" s="316"/>
      <c r="L85" s="39"/>
    </row>
    <row r="86" spans="2:65" s="1" customFormat="1" ht="6.95" customHeight="1">
      <c r="B86" s="39"/>
      <c r="L86" s="39"/>
    </row>
    <row r="87" spans="2:65" s="1" customFormat="1" ht="18" customHeight="1">
      <c r="B87" s="39"/>
      <c r="C87" s="61" t="s">
        <v>22</v>
      </c>
      <c r="F87" s="131" t="str">
        <f>F10</f>
        <v>V Remízku 7/919,Praha 5</v>
      </c>
      <c r="I87" s="61" t="s">
        <v>24</v>
      </c>
      <c r="J87" s="65" t="str">
        <f>IF(J10="","",J10)</f>
        <v>18. 2. 2018</v>
      </c>
      <c r="L87" s="39"/>
    </row>
    <row r="88" spans="2:65" s="1" customFormat="1" ht="6.95" customHeight="1">
      <c r="B88" s="39"/>
      <c r="L88" s="39"/>
    </row>
    <row r="89" spans="2:65" s="1" customFormat="1" ht="15">
      <c r="B89" s="39"/>
      <c r="C89" s="61" t="s">
        <v>28</v>
      </c>
      <c r="F89" s="131" t="str">
        <f>E13</f>
        <v>Fakultní ZŠ a MŠ Barrandov II, Praha 5</v>
      </c>
      <c r="I89" s="61" t="s">
        <v>34</v>
      </c>
      <c r="J89" s="131" t="str">
        <f>E19</f>
        <v>Atelier VJH s. r. o.,Mladenovova 5,Praha 4</v>
      </c>
      <c r="L89" s="39"/>
    </row>
    <row r="90" spans="2:65" s="1" customFormat="1" ht="14.45" customHeight="1">
      <c r="B90" s="39"/>
      <c r="C90" s="61" t="s">
        <v>32</v>
      </c>
      <c r="F90" s="131" t="str">
        <f>IF(E16="","",E16)</f>
        <v xml:space="preserve"> </v>
      </c>
      <c r="L90" s="39"/>
    </row>
    <row r="91" spans="2:65" s="1" customFormat="1" ht="10.35" customHeight="1">
      <c r="B91" s="39"/>
      <c r="L91" s="39"/>
    </row>
    <row r="92" spans="2:65" s="9" customFormat="1" ht="29.25" customHeight="1">
      <c r="B92" s="132"/>
      <c r="C92" s="133" t="s">
        <v>118</v>
      </c>
      <c r="D92" s="134" t="s">
        <v>57</v>
      </c>
      <c r="E92" s="134" t="s">
        <v>53</v>
      </c>
      <c r="F92" s="134" t="s">
        <v>119</v>
      </c>
      <c r="G92" s="134" t="s">
        <v>120</v>
      </c>
      <c r="H92" s="134" t="s">
        <v>121</v>
      </c>
      <c r="I92" s="134" t="s">
        <v>122</v>
      </c>
      <c r="J92" s="134" t="s">
        <v>91</v>
      </c>
      <c r="K92" s="135" t="s">
        <v>123</v>
      </c>
      <c r="L92" s="132"/>
      <c r="M92" s="71" t="s">
        <v>124</v>
      </c>
      <c r="N92" s="72" t="s">
        <v>42</v>
      </c>
      <c r="O92" s="72" t="s">
        <v>125</v>
      </c>
      <c r="P92" s="72" t="s">
        <v>126</v>
      </c>
      <c r="Q92" s="72" t="s">
        <v>127</v>
      </c>
      <c r="R92" s="72" t="s">
        <v>128</v>
      </c>
      <c r="S92" s="72" t="s">
        <v>129</v>
      </c>
      <c r="T92" s="73" t="s">
        <v>130</v>
      </c>
    </row>
    <row r="93" spans="2:65" s="1" customFormat="1" ht="29.25" customHeight="1">
      <c r="B93" s="39"/>
      <c r="C93" s="75" t="s">
        <v>92</v>
      </c>
      <c r="J93" s="136">
        <f>BK93</f>
        <v>0</v>
      </c>
      <c r="L93" s="39"/>
      <c r="M93" s="74"/>
      <c r="N93" s="66"/>
      <c r="O93" s="66"/>
      <c r="P93" s="137">
        <f>P94+P209+P419+P426+P429</f>
        <v>428.65424900000005</v>
      </c>
      <c r="Q93" s="66"/>
      <c r="R93" s="137">
        <f>R94+R209+R419+R426+R429</f>
        <v>3.9521277100000001</v>
      </c>
      <c r="S93" s="66"/>
      <c r="T93" s="138">
        <f>T94+T209+T419+T426+T429</f>
        <v>5.1161399999999997</v>
      </c>
      <c r="AT93" s="24" t="s">
        <v>71</v>
      </c>
      <c r="AU93" s="24" t="s">
        <v>93</v>
      </c>
      <c r="BK93" s="139">
        <f>BK94+BK209+BK419+BK426+BK429</f>
        <v>0</v>
      </c>
    </row>
    <row r="94" spans="2:65" s="10" customFormat="1" ht="37.35" customHeight="1">
      <c r="B94" s="140"/>
      <c r="D94" s="141" t="s">
        <v>71</v>
      </c>
      <c r="E94" s="142" t="s">
        <v>131</v>
      </c>
      <c r="F94" s="142" t="s">
        <v>132</v>
      </c>
      <c r="J94" s="143">
        <f>BK94</f>
        <v>0</v>
      </c>
      <c r="L94" s="140"/>
      <c r="M94" s="144"/>
      <c r="N94" s="145"/>
      <c r="O94" s="145"/>
      <c r="P94" s="146">
        <f>P95+P108+P152+P201+P207</f>
        <v>157.52007900000001</v>
      </c>
      <c r="Q94" s="145"/>
      <c r="R94" s="146">
        <f>R95+R108+R152+R201+R207</f>
        <v>3.2001021600000001</v>
      </c>
      <c r="S94" s="145"/>
      <c r="T94" s="147">
        <f>T95+T108+T152+T201+T207</f>
        <v>4.2005549999999996</v>
      </c>
      <c r="AR94" s="141" t="s">
        <v>77</v>
      </c>
      <c r="AT94" s="148" t="s">
        <v>71</v>
      </c>
      <c r="AU94" s="148" t="s">
        <v>72</v>
      </c>
      <c r="AY94" s="141" t="s">
        <v>133</v>
      </c>
      <c r="BK94" s="149">
        <f>BK95+BK108+BK152+BK201+BK207</f>
        <v>0</v>
      </c>
    </row>
    <row r="95" spans="2:65" s="10" customFormat="1" ht="19.899999999999999" customHeight="1">
      <c r="B95" s="140"/>
      <c r="D95" s="141" t="s">
        <v>71</v>
      </c>
      <c r="E95" s="150" t="s">
        <v>134</v>
      </c>
      <c r="F95" s="150" t="s">
        <v>135</v>
      </c>
      <c r="J95" s="151">
        <f>BK95</f>
        <v>0</v>
      </c>
      <c r="L95" s="140"/>
      <c r="M95" s="144"/>
      <c r="N95" s="145"/>
      <c r="O95" s="145"/>
      <c r="P95" s="146">
        <f>SUM(P96:P107)</f>
        <v>8.3748000000000005</v>
      </c>
      <c r="Q95" s="145"/>
      <c r="R95" s="146">
        <f>SUM(R96:R107)</f>
        <v>1.092578</v>
      </c>
      <c r="S95" s="145"/>
      <c r="T95" s="147">
        <f>SUM(T96:T107)</f>
        <v>0</v>
      </c>
      <c r="AR95" s="141" t="s">
        <v>77</v>
      </c>
      <c r="AT95" s="148" t="s">
        <v>71</v>
      </c>
      <c r="AU95" s="148" t="s">
        <v>77</v>
      </c>
      <c r="AY95" s="141" t="s">
        <v>133</v>
      </c>
      <c r="BK95" s="149">
        <f>SUM(BK96:BK107)</f>
        <v>0</v>
      </c>
    </row>
    <row r="96" spans="2:65" s="1" customFormat="1" ht="25.5" customHeight="1">
      <c r="B96" s="152"/>
      <c r="C96" s="153" t="s">
        <v>77</v>
      </c>
      <c r="D96" s="153" t="s">
        <v>136</v>
      </c>
      <c r="E96" s="154" t="s">
        <v>137</v>
      </c>
      <c r="F96" s="155" t="s">
        <v>138</v>
      </c>
      <c r="G96" s="156" t="s">
        <v>139</v>
      </c>
      <c r="H96" s="157">
        <v>1</v>
      </c>
      <c r="I96" s="158">
        <v>0</v>
      </c>
      <c r="J96" s="158">
        <f>ROUND(I96*H96,2)</f>
        <v>0</v>
      </c>
      <c r="K96" s="155" t="s">
        <v>140</v>
      </c>
      <c r="L96" s="39"/>
      <c r="M96" s="159" t="s">
        <v>5</v>
      </c>
      <c r="N96" s="160" t="s">
        <v>43</v>
      </c>
      <c r="O96" s="161">
        <v>0.78100000000000003</v>
      </c>
      <c r="P96" s="161">
        <f>O96*H96</f>
        <v>0.78100000000000003</v>
      </c>
      <c r="Q96" s="161">
        <v>0.18142</v>
      </c>
      <c r="R96" s="161">
        <f>Q96*H96</f>
        <v>0.18142</v>
      </c>
      <c r="S96" s="161">
        <v>0</v>
      </c>
      <c r="T96" s="162">
        <f>S96*H96</f>
        <v>0</v>
      </c>
      <c r="AR96" s="24" t="s">
        <v>141</v>
      </c>
      <c r="AT96" s="24" t="s">
        <v>136</v>
      </c>
      <c r="AU96" s="24" t="s">
        <v>82</v>
      </c>
      <c r="AY96" s="24" t="s">
        <v>133</v>
      </c>
      <c r="BE96" s="163">
        <f>IF(N96="základní",J96,0)</f>
        <v>0</v>
      </c>
      <c r="BF96" s="163">
        <f>IF(N96="snížená",J96,0)</f>
        <v>0</v>
      </c>
      <c r="BG96" s="163">
        <f>IF(N96="zákl. přenesená",J96,0)</f>
        <v>0</v>
      </c>
      <c r="BH96" s="163">
        <f>IF(N96="sníž. přenesená",J96,0)</f>
        <v>0</v>
      </c>
      <c r="BI96" s="163">
        <f>IF(N96="nulová",J96,0)</f>
        <v>0</v>
      </c>
      <c r="BJ96" s="24" t="s">
        <v>77</v>
      </c>
      <c r="BK96" s="163">
        <f>ROUND(I96*H96,2)</f>
        <v>0</v>
      </c>
      <c r="BL96" s="24" t="s">
        <v>141</v>
      </c>
      <c r="BM96" s="24" t="s">
        <v>142</v>
      </c>
    </row>
    <row r="97" spans="2:65" s="11" customFormat="1">
      <c r="B97" s="164"/>
      <c r="D97" s="165" t="s">
        <v>143</v>
      </c>
      <c r="E97" s="166" t="s">
        <v>5</v>
      </c>
      <c r="F97" s="167" t="s">
        <v>144</v>
      </c>
      <c r="H97" s="168">
        <v>1</v>
      </c>
      <c r="L97" s="164"/>
      <c r="M97" s="169"/>
      <c r="N97" s="170"/>
      <c r="O97" s="170"/>
      <c r="P97" s="170"/>
      <c r="Q97" s="170"/>
      <c r="R97" s="170"/>
      <c r="S97" s="170"/>
      <c r="T97" s="171"/>
      <c r="AT97" s="166" t="s">
        <v>143</v>
      </c>
      <c r="AU97" s="166" t="s">
        <v>82</v>
      </c>
      <c r="AV97" s="11" t="s">
        <v>82</v>
      </c>
      <c r="AW97" s="11" t="s">
        <v>36</v>
      </c>
      <c r="AX97" s="11" t="s">
        <v>77</v>
      </c>
      <c r="AY97" s="166" t="s">
        <v>133</v>
      </c>
    </row>
    <row r="98" spans="2:65" s="1" customFormat="1" ht="16.5" customHeight="1">
      <c r="B98" s="152"/>
      <c r="C98" s="153" t="s">
        <v>82</v>
      </c>
      <c r="D98" s="153" t="s">
        <v>136</v>
      </c>
      <c r="E98" s="154" t="s">
        <v>145</v>
      </c>
      <c r="F98" s="155" t="s">
        <v>146</v>
      </c>
      <c r="G98" s="156" t="s">
        <v>139</v>
      </c>
      <c r="H98" s="157">
        <v>1</v>
      </c>
      <c r="I98" s="158">
        <v>0</v>
      </c>
      <c r="J98" s="158">
        <f>ROUND(I98*H98,2)</f>
        <v>0</v>
      </c>
      <c r="K98" s="155" t="s">
        <v>140</v>
      </c>
      <c r="L98" s="39"/>
      <c r="M98" s="159" t="s">
        <v>5</v>
      </c>
      <c r="N98" s="160" t="s">
        <v>43</v>
      </c>
      <c r="O98" s="161">
        <v>0.71499999999999997</v>
      </c>
      <c r="P98" s="161">
        <f>O98*H98</f>
        <v>0.71499999999999997</v>
      </c>
      <c r="Q98" s="161">
        <v>2.588E-2</v>
      </c>
      <c r="R98" s="161">
        <f>Q98*H98</f>
        <v>2.588E-2</v>
      </c>
      <c r="S98" s="161">
        <v>0</v>
      </c>
      <c r="T98" s="162">
        <f>S98*H98</f>
        <v>0</v>
      </c>
      <c r="AR98" s="24" t="s">
        <v>141</v>
      </c>
      <c r="AT98" s="24" t="s">
        <v>136</v>
      </c>
      <c r="AU98" s="24" t="s">
        <v>82</v>
      </c>
      <c r="AY98" s="24" t="s">
        <v>133</v>
      </c>
      <c r="BE98" s="163">
        <f>IF(N98="základní",J98,0)</f>
        <v>0</v>
      </c>
      <c r="BF98" s="163">
        <f>IF(N98="snížená",J98,0)</f>
        <v>0</v>
      </c>
      <c r="BG98" s="163">
        <f>IF(N98="zákl. přenesená",J98,0)</f>
        <v>0</v>
      </c>
      <c r="BH98" s="163">
        <f>IF(N98="sníž. přenesená",J98,0)</f>
        <v>0</v>
      </c>
      <c r="BI98" s="163">
        <f>IF(N98="nulová",J98,0)</f>
        <v>0</v>
      </c>
      <c r="BJ98" s="24" t="s">
        <v>77</v>
      </c>
      <c r="BK98" s="163">
        <f>ROUND(I98*H98,2)</f>
        <v>0</v>
      </c>
      <c r="BL98" s="24" t="s">
        <v>141</v>
      </c>
      <c r="BM98" s="24" t="s">
        <v>147</v>
      </c>
    </row>
    <row r="99" spans="2:65" s="1" customFormat="1" ht="16.5" customHeight="1">
      <c r="B99" s="152"/>
      <c r="C99" s="172" t="s">
        <v>134</v>
      </c>
      <c r="D99" s="172" t="s">
        <v>148</v>
      </c>
      <c r="E99" s="173" t="s">
        <v>149</v>
      </c>
      <c r="F99" s="174" t="s">
        <v>150</v>
      </c>
      <c r="G99" s="175" t="s">
        <v>139</v>
      </c>
      <c r="H99" s="176">
        <v>1</v>
      </c>
      <c r="I99" s="177">
        <v>0</v>
      </c>
      <c r="J99" s="177">
        <f>ROUND(I99*H99,2)</f>
        <v>0</v>
      </c>
      <c r="K99" s="174" t="s">
        <v>5</v>
      </c>
      <c r="L99" s="178"/>
      <c r="M99" s="179" t="s">
        <v>5</v>
      </c>
      <c r="N99" s="180" t="s">
        <v>43</v>
      </c>
      <c r="O99" s="161">
        <v>0</v>
      </c>
      <c r="P99" s="161">
        <f>O99*H99</f>
        <v>0</v>
      </c>
      <c r="Q99" s="161">
        <v>7.5999999999999998E-2</v>
      </c>
      <c r="R99" s="161">
        <f>Q99*H99</f>
        <v>7.5999999999999998E-2</v>
      </c>
      <c r="S99" s="161">
        <v>0</v>
      </c>
      <c r="T99" s="162">
        <f>S99*H99</f>
        <v>0</v>
      </c>
      <c r="AR99" s="24" t="s">
        <v>151</v>
      </c>
      <c r="AT99" s="24" t="s">
        <v>148</v>
      </c>
      <c r="AU99" s="24" t="s">
        <v>82</v>
      </c>
      <c r="AY99" s="24" t="s">
        <v>133</v>
      </c>
      <c r="BE99" s="163">
        <f>IF(N99="základní",J99,0)</f>
        <v>0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24" t="s">
        <v>77</v>
      </c>
      <c r="BK99" s="163">
        <f>ROUND(I99*H99,2)</f>
        <v>0</v>
      </c>
      <c r="BL99" s="24" t="s">
        <v>141</v>
      </c>
      <c r="BM99" s="24" t="s">
        <v>152</v>
      </c>
    </row>
    <row r="100" spans="2:65" s="1" customFormat="1" ht="25.5" customHeight="1">
      <c r="B100" s="152"/>
      <c r="C100" s="153" t="s">
        <v>141</v>
      </c>
      <c r="D100" s="153" t="s">
        <v>136</v>
      </c>
      <c r="E100" s="154" t="s">
        <v>153</v>
      </c>
      <c r="F100" s="155" t="s">
        <v>154</v>
      </c>
      <c r="G100" s="156" t="s">
        <v>139</v>
      </c>
      <c r="H100" s="157">
        <v>1</v>
      </c>
      <c r="I100" s="158">
        <v>0</v>
      </c>
      <c r="J100" s="158">
        <f>ROUND(I100*H100,2)</f>
        <v>0</v>
      </c>
      <c r="K100" s="155" t="s">
        <v>140</v>
      </c>
      <c r="L100" s="39"/>
      <c r="M100" s="159" t="s">
        <v>5</v>
      </c>
      <c r="N100" s="160" t="s">
        <v>43</v>
      </c>
      <c r="O100" s="161">
        <v>0.42099999999999999</v>
      </c>
      <c r="P100" s="161">
        <f>O100*H100</f>
        <v>0.42099999999999999</v>
      </c>
      <c r="Q100" s="161">
        <v>4.6940000000000003E-2</v>
      </c>
      <c r="R100" s="161">
        <f>Q100*H100</f>
        <v>4.6940000000000003E-2</v>
      </c>
      <c r="S100" s="161">
        <v>0</v>
      </c>
      <c r="T100" s="162">
        <f>S100*H100</f>
        <v>0</v>
      </c>
      <c r="AR100" s="24" t="s">
        <v>141</v>
      </c>
      <c r="AT100" s="24" t="s">
        <v>136</v>
      </c>
      <c r="AU100" s="24" t="s">
        <v>82</v>
      </c>
      <c r="AY100" s="24" t="s">
        <v>133</v>
      </c>
      <c r="BE100" s="163">
        <f>IF(N100="základní",J100,0)</f>
        <v>0</v>
      </c>
      <c r="BF100" s="163">
        <f>IF(N100="snížená",J100,0)</f>
        <v>0</v>
      </c>
      <c r="BG100" s="163">
        <f>IF(N100="zákl. přenesená",J100,0)</f>
        <v>0</v>
      </c>
      <c r="BH100" s="163">
        <f>IF(N100="sníž. přenesená",J100,0)</f>
        <v>0</v>
      </c>
      <c r="BI100" s="163">
        <f>IF(N100="nulová",J100,0)</f>
        <v>0</v>
      </c>
      <c r="BJ100" s="24" t="s">
        <v>77</v>
      </c>
      <c r="BK100" s="163">
        <f>ROUND(I100*H100,2)</f>
        <v>0</v>
      </c>
      <c r="BL100" s="24" t="s">
        <v>141</v>
      </c>
      <c r="BM100" s="24" t="s">
        <v>155</v>
      </c>
    </row>
    <row r="101" spans="2:65" s="11" customFormat="1">
      <c r="B101" s="164"/>
      <c r="D101" s="165" t="s">
        <v>143</v>
      </c>
      <c r="E101" s="166" t="s">
        <v>5</v>
      </c>
      <c r="F101" s="167" t="s">
        <v>156</v>
      </c>
      <c r="H101" s="168">
        <v>1</v>
      </c>
      <c r="L101" s="164"/>
      <c r="M101" s="169"/>
      <c r="N101" s="170"/>
      <c r="O101" s="170"/>
      <c r="P101" s="170"/>
      <c r="Q101" s="170"/>
      <c r="R101" s="170"/>
      <c r="S101" s="170"/>
      <c r="T101" s="171"/>
      <c r="AT101" s="166" t="s">
        <v>143</v>
      </c>
      <c r="AU101" s="166" t="s">
        <v>82</v>
      </c>
      <c r="AV101" s="11" t="s">
        <v>82</v>
      </c>
      <c r="AW101" s="11" t="s">
        <v>36</v>
      </c>
      <c r="AX101" s="11" t="s">
        <v>77</v>
      </c>
      <c r="AY101" s="166" t="s">
        <v>133</v>
      </c>
    </row>
    <row r="102" spans="2:65" s="1" customFormat="1" ht="25.5" customHeight="1">
      <c r="B102" s="152"/>
      <c r="C102" s="153" t="s">
        <v>157</v>
      </c>
      <c r="D102" s="153" t="s">
        <v>136</v>
      </c>
      <c r="E102" s="154" t="s">
        <v>158</v>
      </c>
      <c r="F102" s="155" t="s">
        <v>159</v>
      </c>
      <c r="G102" s="156" t="s">
        <v>160</v>
      </c>
      <c r="H102" s="157">
        <v>1</v>
      </c>
      <c r="I102" s="158">
        <v>0</v>
      </c>
      <c r="J102" s="158">
        <f>ROUND(I102*H102,2)</f>
        <v>0</v>
      </c>
      <c r="K102" s="155" t="s">
        <v>140</v>
      </c>
      <c r="L102" s="39"/>
      <c r="M102" s="159" t="s">
        <v>5</v>
      </c>
      <c r="N102" s="160" t="s">
        <v>43</v>
      </c>
      <c r="O102" s="161">
        <v>1.0209999999999999</v>
      </c>
      <c r="P102" s="161">
        <f>O102*H102</f>
        <v>1.0209999999999999</v>
      </c>
      <c r="Q102" s="161">
        <v>0.25364999999999999</v>
      </c>
      <c r="R102" s="161">
        <f>Q102*H102</f>
        <v>0.25364999999999999</v>
      </c>
      <c r="S102" s="161">
        <v>0</v>
      </c>
      <c r="T102" s="162">
        <f>S102*H102</f>
        <v>0</v>
      </c>
      <c r="AR102" s="24" t="s">
        <v>141</v>
      </c>
      <c r="AT102" s="24" t="s">
        <v>136</v>
      </c>
      <c r="AU102" s="24" t="s">
        <v>82</v>
      </c>
      <c r="AY102" s="24" t="s">
        <v>133</v>
      </c>
      <c r="BE102" s="163">
        <f>IF(N102="základní",J102,0)</f>
        <v>0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24" t="s">
        <v>77</v>
      </c>
      <c r="BK102" s="163">
        <f>ROUND(I102*H102,2)</f>
        <v>0</v>
      </c>
      <c r="BL102" s="24" t="s">
        <v>141</v>
      </c>
      <c r="BM102" s="24" t="s">
        <v>161</v>
      </c>
    </row>
    <row r="103" spans="2:65" s="11" customFormat="1">
      <c r="B103" s="164"/>
      <c r="D103" s="165" t="s">
        <v>143</v>
      </c>
      <c r="E103" s="166" t="s">
        <v>5</v>
      </c>
      <c r="F103" s="167" t="s">
        <v>162</v>
      </c>
      <c r="H103" s="168">
        <v>1</v>
      </c>
      <c r="L103" s="164"/>
      <c r="M103" s="169"/>
      <c r="N103" s="170"/>
      <c r="O103" s="170"/>
      <c r="P103" s="170"/>
      <c r="Q103" s="170"/>
      <c r="R103" s="170"/>
      <c r="S103" s="170"/>
      <c r="T103" s="171"/>
      <c r="AT103" s="166" t="s">
        <v>143</v>
      </c>
      <c r="AU103" s="166" t="s">
        <v>82</v>
      </c>
      <c r="AV103" s="11" t="s">
        <v>82</v>
      </c>
      <c r="AW103" s="11" t="s">
        <v>36</v>
      </c>
      <c r="AX103" s="11" t="s">
        <v>77</v>
      </c>
      <c r="AY103" s="166" t="s">
        <v>133</v>
      </c>
    </row>
    <row r="104" spans="2:65" s="1" customFormat="1" ht="16.5" customHeight="1">
      <c r="B104" s="152"/>
      <c r="C104" s="153" t="s">
        <v>163</v>
      </c>
      <c r="D104" s="153" t="s">
        <v>136</v>
      </c>
      <c r="E104" s="154" t="s">
        <v>164</v>
      </c>
      <c r="F104" s="155" t="s">
        <v>165</v>
      </c>
      <c r="G104" s="156" t="s">
        <v>160</v>
      </c>
      <c r="H104" s="157">
        <v>6.4</v>
      </c>
      <c r="I104" s="158">
        <v>0</v>
      </c>
      <c r="J104" s="158">
        <f>ROUND(I104*H104,2)</f>
        <v>0</v>
      </c>
      <c r="K104" s="155" t="s">
        <v>140</v>
      </c>
      <c r="L104" s="39"/>
      <c r="M104" s="159" t="s">
        <v>5</v>
      </c>
      <c r="N104" s="160" t="s">
        <v>43</v>
      </c>
      <c r="O104" s="161">
        <v>0.66200000000000003</v>
      </c>
      <c r="P104" s="161">
        <f>O104*H104</f>
        <v>4.2368000000000006</v>
      </c>
      <c r="Q104" s="161">
        <v>7.9369999999999996E-2</v>
      </c>
      <c r="R104" s="161">
        <f>Q104*H104</f>
        <v>0.50796799999999998</v>
      </c>
      <c r="S104" s="161">
        <v>0</v>
      </c>
      <c r="T104" s="162">
        <f>S104*H104</f>
        <v>0</v>
      </c>
      <c r="AR104" s="24" t="s">
        <v>141</v>
      </c>
      <c r="AT104" s="24" t="s">
        <v>136</v>
      </c>
      <c r="AU104" s="24" t="s">
        <v>82</v>
      </c>
      <c r="AY104" s="24" t="s">
        <v>133</v>
      </c>
      <c r="BE104" s="163">
        <f>IF(N104="základní",J104,0)</f>
        <v>0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24" t="s">
        <v>77</v>
      </c>
      <c r="BK104" s="163">
        <f>ROUND(I104*H104,2)</f>
        <v>0</v>
      </c>
      <c r="BL104" s="24" t="s">
        <v>141</v>
      </c>
      <c r="BM104" s="24" t="s">
        <v>166</v>
      </c>
    </row>
    <row r="105" spans="2:65" s="11" customFormat="1">
      <c r="B105" s="164"/>
      <c r="D105" s="165" t="s">
        <v>143</v>
      </c>
      <c r="E105" s="166" t="s">
        <v>5</v>
      </c>
      <c r="F105" s="167" t="s">
        <v>167</v>
      </c>
      <c r="H105" s="168">
        <v>6.4</v>
      </c>
      <c r="L105" s="164"/>
      <c r="M105" s="169"/>
      <c r="N105" s="170"/>
      <c r="O105" s="170"/>
      <c r="P105" s="170"/>
      <c r="Q105" s="170"/>
      <c r="R105" s="170"/>
      <c r="S105" s="170"/>
      <c r="T105" s="171"/>
      <c r="AT105" s="166" t="s">
        <v>143</v>
      </c>
      <c r="AU105" s="166" t="s">
        <v>82</v>
      </c>
      <c r="AV105" s="11" t="s">
        <v>82</v>
      </c>
      <c r="AW105" s="11" t="s">
        <v>36</v>
      </c>
      <c r="AX105" s="11" t="s">
        <v>77</v>
      </c>
      <c r="AY105" s="166" t="s">
        <v>133</v>
      </c>
    </row>
    <row r="106" spans="2:65" s="1" customFormat="1" ht="16.5" customHeight="1">
      <c r="B106" s="152"/>
      <c r="C106" s="153" t="s">
        <v>168</v>
      </c>
      <c r="D106" s="153" t="s">
        <v>136</v>
      </c>
      <c r="E106" s="154" t="s">
        <v>169</v>
      </c>
      <c r="F106" s="155" t="s">
        <v>170</v>
      </c>
      <c r="G106" s="156" t="s">
        <v>171</v>
      </c>
      <c r="H106" s="157">
        <v>6</v>
      </c>
      <c r="I106" s="158">
        <v>0</v>
      </c>
      <c r="J106" s="158">
        <f>ROUND(I106*H106,2)</f>
        <v>0</v>
      </c>
      <c r="K106" s="155" t="s">
        <v>140</v>
      </c>
      <c r="L106" s="39"/>
      <c r="M106" s="159" t="s">
        <v>5</v>
      </c>
      <c r="N106" s="160" t="s">
        <v>43</v>
      </c>
      <c r="O106" s="161">
        <v>0.2</v>
      </c>
      <c r="P106" s="161">
        <f>O106*H106</f>
        <v>1.2000000000000002</v>
      </c>
      <c r="Q106" s="161">
        <v>1.2E-4</v>
      </c>
      <c r="R106" s="161">
        <f>Q106*H106</f>
        <v>7.2000000000000005E-4</v>
      </c>
      <c r="S106" s="161">
        <v>0</v>
      </c>
      <c r="T106" s="162">
        <f>S106*H106</f>
        <v>0</v>
      </c>
      <c r="AR106" s="24" t="s">
        <v>141</v>
      </c>
      <c r="AT106" s="24" t="s">
        <v>136</v>
      </c>
      <c r="AU106" s="24" t="s">
        <v>82</v>
      </c>
      <c r="AY106" s="24" t="s">
        <v>133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24" t="s">
        <v>77</v>
      </c>
      <c r="BK106" s="163">
        <f>ROUND(I106*H106,2)</f>
        <v>0</v>
      </c>
      <c r="BL106" s="24" t="s">
        <v>141</v>
      </c>
      <c r="BM106" s="24" t="s">
        <v>172</v>
      </c>
    </row>
    <row r="107" spans="2:65" s="11" customFormat="1">
      <c r="B107" s="164"/>
      <c r="D107" s="165" t="s">
        <v>143</v>
      </c>
      <c r="E107" s="166" t="s">
        <v>5</v>
      </c>
      <c r="F107" s="167" t="s">
        <v>173</v>
      </c>
      <c r="H107" s="168">
        <v>6</v>
      </c>
      <c r="L107" s="164"/>
      <c r="M107" s="169"/>
      <c r="N107" s="170"/>
      <c r="O107" s="170"/>
      <c r="P107" s="170"/>
      <c r="Q107" s="170"/>
      <c r="R107" s="170"/>
      <c r="S107" s="170"/>
      <c r="T107" s="171"/>
      <c r="AT107" s="166" t="s">
        <v>143</v>
      </c>
      <c r="AU107" s="166" t="s">
        <v>82</v>
      </c>
      <c r="AV107" s="11" t="s">
        <v>82</v>
      </c>
      <c r="AW107" s="11" t="s">
        <v>36</v>
      </c>
      <c r="AX107" s="11" t="s">
        <v>77</v>
      </c>
      <c r="AY107" s="166" t="s">
        <v>133</v>
      </c>
    </row>
    <row r="108" spans="2:65" s="10" customFormat="1" ht="29.85" customHeight="1">
      <c r="B108" s="140"/>
      <c r="D108" s="141" t="s">
        <v>71</v>
      </c>
      <c r="E108" s="150" t="s">
        <v>163</v>
      </c>
      <c r="F108" s="150" t="s">
        <v>174</v>
      </c>
      <c r="J108" s="151">
        <f>BK108</f>
        <v>0</v>
      </c>
      <c r="L108" s="140"/>
      <c r="M108" s="144"/>
      <c r="N108" s="145"/>
      <c r="O108" s="145"/>
      <c r="P108" s="146">
        <f>SUM(P109:P151)</f>
        <v>67.283709999999999</v>
      </c>
      <c r="Q108" s="145"/>
      <c r="R108" s="146">
        <f>SUM(R109:R151)</f>
        <v>2.0873736599999999</v>
      </c>
      <c r="S108" s="145"/>
      <c r="T108" s="147">
        <f>SUM(T109:T151)</f>
        <v>0.61450000000000005</v>
      </c>
      <c r="AR108" s="141" t="s">
        <v>77</v>
      </c>
      <c r="AT108" s="148" t="s">
        <v>71</v>
      </c>
      <c r="AU108" s="148" t="s">
        <v>77</v>
      </c>
      <c r="AY108" s="141" t="s">
        <v>133</v>
      </c>
      <c r="BK108" s="149">
        <f>SUM(BK109:BK151)</f>
        <v>0</v>
      </c>
    </row>
    <row r="109" spans="2:65" s="1" customFormat="1" ht="25.5" customHeight="1">
      <c r="B109" s="152"/>
      <c r="C109" s="153" t="s">
        <v>151</v>
      </c>
      <c r="D109" s="153" t="s">
        <v>136</v>
      </c>
      <c r="E109" s="154" t="s">
        <v>175</v>
      </c>
      <c r="F109" s="155" t="s">
        <v>176</v>
      </c>
      <c r="G109" s="156" t="s">
        <v>160</v>
      </c>
      <c r="H109" s="157">
        <v>83.9</v>
      </c>
      <c r="I109" s="158">
        <v>0</v>
      </c>
      <c r="J109" s="158">
        <f>ROUND(I109*H109,2)</f>
        <v>0</v>
      </c>
      <c r="K109" s="155" t="s">
        <v>140</v>
      </c>
      <c r="L109" s="39"/>
      <c r="M109" s="159" t="s">
        <v>5</v>
      </c>
      <c r="N109" s="160" t="s">
        <v>43</v>
      </c>
      <c r="O109" s="161">
        <v>0.252</v>
      </c>
      <c r="P109" s="161">
        <f>O109*H109</f>
        <v>21.142800000000001</v>
      </c>
      <c r="Q109" s="161">
        <v>5.7000000000000002E-3</v>
      </c>
      <c r="R109" s="161">
        <f>Q109*H109</f>
        <v>0.47823000000000004</v>
      </c>
      <c r="S109" s="161">
        <v>0</v>
      </c>
      <c r="T109" s="162">
        <f>S109*H109</f>
        <v>0</v>
      </c>
      <c r="AR109" s="24" t="s">
        <v>141</v>
      </c>
      <c r="AT109" s="24" t="s">
        <v>136</v>
      </c>
      <c r="AU109" s="24" t="s">
        <v>82</v>
      </c>
      <c r="AY109" s="24" t="s">
        <v>133</v>
      </c>
      <c r="BE109" s="163">
        <f>IF(N109="základní",J109,0)</f>
        <v>0</v>
      </c>
      <c r="BF109" s="163">
        <f>IF(N109="snížená",J109,0)</f>
        <v>0</v>
      </c>
      <c r="BG109" s="163">
        <f>IF(N109="zákl. přenesená",J109,0)</f>
        <v>0</v>
      </c>
      <c r="BH109" s="163">
        <f>IF(N109="sníž. přenesená",J109,0)</f>
        <v>0</v>
      </c>
      <c r="BI109" s="163">
        <f>IF(N109="nulová",J109,0)</f>
        <v>0</v>
      </c>
      <c r="BJ109" s="24" t="s">
        <v>77</v>
      </c>
      <c r="BK109" s="163">
        <f>ROUND(I109*H109,2)</f>
        <v>0</v>
      </c>
      <c r="BL109" s="24" t="s">
        <v>141</v>
      </c>
      <c r="BM109" s="24" t="s">
        <v>177</v>
      </c>
    </row>
    <row r="110" spans="2:65" s="11" customFormat="1">
      <c r="B110" s="164"/>
      <c r="D110" s="165" t="s">
        <v>143</v>
      </c>
      <c r="E110" s="166" t="s">
        <v>5</v>
      </c>
      <c r="F110" s="167" t="s">
        <v>178</v>
      </c>
      <c r="H110" s="168">
        <v>48</v>
      </c>
      <c r="L110" s="164"/>
      <c r="M110" s="169"/>
      <c r="N110" s="170"/>
      <c r="O110" s="170"/>
      <c r="P110" s="170"/>
      <c r="Q110" s="170"/>
      <c r="R110" s="170"/>
      <c r="S110" s="170"/>
      <c r="T110" s="171"/>
      <c r="AT110" s="166" t="s">
        <v>143</v>
      </c>
      <c r="AU110" s="166" t="s">
        <v>82</v>
      </c>
      <c r="AV110" s="11" t="s">
        <v>82</v>
      </c>
      <c r="AW110" s="11" t="s">
        <v>36</v>
      </c>
      <c r="AX110" s="11" t="s">
        <v>72</v>
      </c>
      <c r="AY110" s="166" t="s">
        <v>133</v>
      </c>
    </row>
    <row r="111" spans="2:65" s="11" customFormat="1">
      <c r="B111" s="164"/>
      <c r="D111" s="165" t="s">
        <v>143</v>
      </c>
      <c r="E111" s="166" t="s">
        <v>5</v>
      </c>
      <c r="F111" s="167" t="s">
        <v>179</v>
      </c>
      <c r="H111" s="168">
        <v>35.9</v>
      </c>
      <c r="L111" s="164"/>
      <c r="M111" s="169"/>
      <c r="N111" s="170"/>
      <c r="O111" s="170"/>
      <c r="P111" s="170"/>
      <c r="Q111" s="170"/>
      <c r="R111" s="170"/>
      <c r="S111" s="170"/>
      <c r="T111" s="171"/>
      <c r="AT111" s="166" t="s">
        <v>143</v>
      </c>
      <c r="AU111" s="166" t="s">
        <v>82</v>
      </c>
      <c r="AV111" s="11" t="s">
        <v>82</v>
      </c>
      <c r="AW111" s="11" t="s">
        <v>36</v>
      </c>
      <c r="AX111" s="11" t="s">
        <v>72</v>
      </c>
      <c r="AY111" s="166" t="s">
        <v>133</v>
      </c>
    </row>
    <row r="112" spans="2:65" s="12" customFormat="1">
      <c r="B112" s="181"/>
      <c r="D112" s="165" t="s">
        <v>143</v>
      </c>
      <c r="E112" s="182" t="s">
        <v>5</v>
      </c>
      <c r="F112" s="183" t="s">
        <v>180</v>
      </c>
      <c r="H112" s="184">
        <v>83.9</v>
      </c>
      <c r="L112" s="181"/>
      <c r="M112" s="185"/>
      <c r="N112" s="186"/>
      <c r="O112" s="186"/>
      <c r="P112" s="186"/>
      <c r="Q112" s="186"/>
      <c r="R112" s="186"/>
      <c r="S112" s="186"/>
      <c r="T112" s="187"/>
      <c r="AT112" s="182" t="s">
        <v>143</v>
      </c>
      <c r="AU112" s="182" t="s">
        <v>82</v>
      </c>
      <c r="AV112" s="12" t="s">
        <v>141</v>
      </c>
      <c r="AW112" s="12" t="s">
        <v>36</v>
      </c>
      <c r="AX112" s="12" t="s">
        <v>77</v>
      </c>
      <c r="AY112" s="182" t="s">
        <v>133</v>
      </c>
    </row>
    <row r="113" spans="2:65" s="1" customFormat="1" ht="16.5" customHeight="1">
      <c r="B113" s="152"/>
      <c r="C113" s="153" t="s">
        <v>181</v>
      </c>
      <c r="D113" s="153" t="s">
        <v>136</v>
      </c>
      <c r="E113" s="154" t="s">
        <v>182</v>
      </c>
      <c r="F113" s="155" t="s">
        <v>183</v>
      </c>
      <c r="G113" s="156" t="s">
        <v>160</v>
      </c>
      <c r="H113" s="157">
        <v>11.32</v>
      </c>
      <c r="I113" s="158">
        <v>0</v>
      </c>
      <c r="J113" s="158">
        <f>ROUND(I113*H113,2)</f>
        <v>0</v>
      </c>
      <c r="K113" s="155" t="s">
        <v>140</v>
      </c>
      <c r="L113" s="39"/>
      <c r="M113" s="159" t="s">
        <v>5</v>
      </c>
      <c r="N113" s="160" t="s">
        <v>43</v>
      </c>
      <c r="O113" s="161">
        <v>0.39</v>
      </c>
      <c r="P113" s="161">
        <f>O113*H113</f>
        <v>4.4148000000000005</v>
      </c>
      <c r="Q113" s="161">
        <v>1.54E-2</v>
      </c>
      <c r="R113" s="161">
        <f>Q113*H113</f>
        <v>0.17432800000000001</v>
      </c>
      <c r="S113" s="161">
        <v>0</v>
      </c>
      <c r="T113" s="162">
        <f>S113*H113</f>
        <v>0</v>
      </c>
      <c r="AR113" s="24" t="s">
        <v>141</v>
      </c>
      <c r="AT113" s="24" t="s">
        <v>136</v>
      </c>
      <c r="AU113" s="24" t="s">
        <v>82</v>
      </c>
      <c r="AY113" s="24" t="s">
        <v>133</v>
      </c>
      <c r="BE113" s="163">
        <f>IF(N113="základní",J113,0)</f>
        <v>0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24" t="s">
        <v>77</v>
      </c>
      <c r="BK113" s="163">
        <f>ROUND(I113*H113,2)</f>
        <v>0</v>
      </c>
      <c r="BL113" s="24" t="s">
        <v>141</v>
      </c>
      <c r="BM113" s="24" t="s">
        <v>184</v>
      </c>
    </row>
    <row r="114" spans="2:65" s="13" customFormat="1">
      <c r="B114" s="188"/>
      <c r="D114" s="165" t="s">
        <v>143</v>
      </c>
      <c r="E114" s="189" t="s">
        <v>5</v>
      </c>
      <c r="F114" s="190" t="s">
        <v>185</v>
      </c>
      <c r="H114" s="189" t="s">
        <v>5</v>
      </c>
      <c r="L114" s="188"/>
      <c r="M114" s="191"/>
      <c r="N114" s="192"/>
      <c r="O114" s="192"/>
      <c r="P114" s="192"/>
      <c r="Q114" s="192"/>
      <c r="R114" s="192"/>
      <c r="S114" s="192"/>
      <c r="T114" s="193"/>
      <c r="AT114" s="189" t="s">
        <v>143</v>
      </c>
      <c r="AU114" s="189" t="s">
        <v>82</v>
      </c>
      <c r="AV114" s="13" t="s">
        <v>77</v>
      </c>
      <c r="AW114" s="13" t="s">
        <v>36</v>
      </c>
      <c r="AX114" s="13" t="s">
        <v>72</v>
      </c>
      <c r="AY114" s="189" t="s">
        <v>133</v>
      </c>
    </row>
    <row r="115" spans="2:65" s="11" customFormat="1">
      <c r="B115" s="164"/>
      <c r="D115" s="165" t="s">
        <v>143</v>
      </c>
      <c r="E115" s="166" t="s">
        <v>5</v>
      </c>
      <c r="F115" s="167" t="s">
        <v>186</v>
      </c>
      <c r="H115" s="168">
        <v>5.66</v>
      </c>
      <c r="L115" s="164"/>
      <c r="M115" s="169"/>
      <c r="N115" s="170"/>
      <c r="O115" s="170"/>
      <c r="P115" s="170"/>
      <c r="Q115" s="170"/>
      <c r="R115" s="170"/>
      <c r="S115" s="170"/>
      <c r="T115" s="171"/>
      <c r="AT115" s="166" t="s">
        <v>143</v>
      </c>
      <c r="AU115" s="166" t="s">
        <v>82</v>
      </c>
      <c r="AV115" s="11" t="s">
        <v>82</v>
      </c>
      <c r="AW115" s="11" t="s">
        <v>36</v>
      </c>
      <c r="AX115" s="11" t="s">
        <v>72</v>
      </c>
      <c r="AY115" s="166" t="s">
        <v>133</v>
      </c>
    </row>
    <row r="116" spans="2:65" s="11" customFormat="1">
      <c r="B116" s="164"/>
      <c r="D116" s="165" t="s">
        <v>143</v>
      </c>
      <c r="E116" s="166" t="s">
        <v>5</v>
      </c>
      <c r="F116" s="167" t="s">
        <v>187</v>
      </c>
      <c r="H116" s="168">
        <v>5.66</v>
      </c>
      <c r="L116" s="164"/>
      <c r="M116" s="169"/>
      <c r="N116" s="170"/>
      <c r="O116" s="170"/>
      <c r="P116" s="170"/>
      <c r="Q116" s="170"/>
      <c r="R116" s="170"/>
      <c r="S116" s="170"/>
      <c r="T116" s="171"/>
      <c r="AT116" s="166" t="s">
        <v>143</v>
      </c>
      <c r="AU116" s="166" t="s">
        <v>82</v>
      </c>
      <c r="AV116" s="11" t="s">
        <v>82</v>
      </c>
      <c r="AW116" s="11" t="s">
        <v>36</v>
      </c>
      <c r="AX116" s="11" t="s">
        <v>72</v>
      </c>
      <c r="AY116" s="166" t="s">
        <v>133</v>
      </c>
    </row>
    <row r="117" spans="2:65" s="12" customFormat="1">
      <c r="B117" s="181"/>
      <c r="D117" s="165" t="s">
        <v>143</v>
      </c>
      <c r="E117" s="182" t="s">
        <v>5</v>
      </c>
      <c r="F117" s="183" t="s">
        <v>180</v>
      </c>
      <c r="H117" s="184">
        <v>11.32</v>
      </c>
      <c r="L117" s="181"/>
      <c r="M117" s="185"/>
      <c r="N117" s="186"/>
      <c r="O117" s="186"/>
      <c r="P117" s="186"/>
      <c r="Q117" s="186"/>
      <c r="R117" s="186"/>
      <c r="S117" s="186"/>
      <c r="T117" s="187"/>
      <c r="AT117" s="182" t="s">
        <v>143</v>
      </c>
      <c r="AU117" s="182" t="s">
        <v>82</v>
      </c>
      <c r="AV117" s="12" t="s">
        <v>141</v>
      </c>
      <c r="AW117" s="12" t="s">
        <v>36</v>
      </c>
      <c r="AX117" s="12" t="s">
        <v>77</v>
      </c>
      <c r="AY117" s="182" t="s">
        <v>133</v>
      </c>
    </row>
    <row r="118" spans="2:65" s="1" customFormat="1" ht="16.5" customHeight="1">
      <c r="B118" s="152"/>
      <c r="C118" s="153" t="s">
        <v>188</v>
      </c>
      <c r="D118" s="153" t="s">
        <v>136</v>
      </c>
      <c r="E118" s="154" t="s">
        <v>189</v>
      </c>
      <c r="F118" s="155" t="s">
        <v>190</v>
      </c>
      <c r="G118" s="156" t="s">
        <v>139</v>
      </c>
      <c r="H118" s="157">
        <v>1</v>
      </c>
      <c r="I118" s="158">
        <v>0</v>
      </c>
      <c r="J118" s="158">
        <f>ROUND(I118*H118,2)</f>
        <v>0</v>
      </c>
      <c r="K118" s="155" t="s">
        <v>140</v>
      </c>
      <c r="L118" s="39"/>
      <c r="M118" s="159" t="s">
        <v>5</v>
      </c>
      <c r="N118" s="160" t="s">
        <v>43</v>
      </c>
      <c r="O118" s="161">
        <v>0.45200000000000001</v>
      </c>
      <c r="P118" s="161">
        <f>O118*H118</f>
        <v>0.45200000000000001</v>
      </c>
      <c r="Q118" s="161">
        <v>1.0200000000000001E-2</v>
      </c>
      <c r="R118" s="161">
        <f>Q118*H118</f>
        <v>1.0200000000000001E-2</v>
      </c>
      <c r="S118" s="161">
        <v>0</v>
      </c>
      <c r="T118" s="162">
        <f>S118*H118</f>
        <v>0</v>
      </c>
      <c r="AR118" s="24" t="s">
        <v>141</v>
      </c>
      <c r="AT118" s="24" t="s">
        <v>136</v>
      </c>
      <c r="AU118" s="24" t="s">
        <v>82</v>
      </c>
      <c r="AY118" s="24" t="s">
        <v>133</v>
      </c>
      <c r="BE118" s="163">
        <f>IF(N118="základní",J118,0)</f>
        <v>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24" t="s">
        <v>77</v>
      </c>
      <c r="BK118" s="163">
        <f>ROUND(I118*H118,2)</f>
        <v>0</v>
      </c>
      <c r="BL118" s="24" t="s">
        <v>141</v>
      </c>
      <c r="BM118" s="24" t="s">
        <v>191</v>
      </c>
    </row>
    <row r="119" spans="2:65" s="11" customFormat="1">
      <c r="B119" s="164"/>
      <c r="D119" s="165" t="s">
        <v>143</v>
      </c>
      <c r="E119" s="166" t="s">
        <v>5</v>
      </c>
      <c r="F119" s="167" t="s">
        <v>192</v>
      </c>
      <c r="H119" s="168">
        <v>1</v>
      </c>
      <c r="L119" s="164"/>
      <c r="M119" s="169"/>
      <c r="N119" s="170"/>
      <c r="O119" s="170"/>
      <c r="P119" s="170"/>
      <c r="Q119" s="170"/>
      <c r="R119" s="170"/>
      <c r="S119" s="170"/>
      <c r="T119" s="171"/>
      <c r="AT119" s="166" t="s">
        <v>143</v>
      </c>
      <c r="AU119" s="166" t="s">
        <v>82</v>
      </c>
      <c r="AV119" s="11" t="s">
        <v>82</v>
      </c>
      <c r="AW119" s="11" t="s">
        <v>36</v>
      </c>
      <c r="AX119" s="11" t="s">
        <v>77</v>
      </c>
      <c r="AY119" s="166" t="s">
        <v>133</v>
      </c>
    </row>
    <row r="120" spans="2:65" s="1" customFormat="1" ht="16.5" customHeight="1">
      <c r="B120" s="152"/>
      <c r="C120" s="153" t="s">
        <v>193</v>
      </c>
      <c r="D120" s="153" t="s">
        <v>136</v>
      </c>
      <c r="E120" s="154" t="s">
        <v>194</v>
      </c>
      <c r="F120" s="155" t="s">
        <v>195</v>
      </c>
      <c r="G120" s="156" t="s">
        <v>139</v>
      </c>
      <c r="H120" s="157">
        <v>1</v>
      </c>
      <c r="I120" s="158">
        <v>0</v>
      </c>
      <c r="J120" s="158">
        <f>ROUND(I120*H120,2)</f>
        <v>0</v>
      </c>
      <c r="K120" s="155" t="s">
        <v>140</v>
      </c>
      <c r="L120" s="39"/>
      <c r="M120" s="159" t="s">
        <v>5</v>
      </c>
      <c r="N120" s="160" t="s">
        <v>43</v>
      </c>
      <c r="O120" s="161">
        <v>0.72499999999999998</v>
      </c>
      <c r="P120" s="161">
        <f>O120*H120</f>
        <v>0.72499999999999998</v>
      </c>
      <c r="Q120" s="161">
        <v>4.1500000000000002E-2</v>
      </c>
      <c r="R120" s="161">
        <f>Q120*H120</f>
        <v>4.1500000000000002E-2</v>
      </c>
      <c r="S120" s="161">
        <v>0</v>
      </c>
      <c r="T120" s="162">
        <f>S120*H120</f>
        <v>0</v>
      </c>
      <c r="AR120" s="24" t="s">
        <v>141</v>
      </c>
      <c r="AT120" s="24" t="s">
        <v>136</v>
      </c>
      <c r="AU120" s="24" t="s">
        <v>82</v>
      </c>
      <c r="AY120" s="24" t="s">
        <v>133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24" t="s">
        <v>77</v>
      </c>
      <c r="BK120" s="163">
        <f>ROUND(I120*H120,2)</f>
        <v>0</v>
      </c>
      <c r="BL120" s="24" t="s">
        <v>141</v>
      </c>
      <c r="BM120" s="24" t="s">
        <v>196</v>
      </c>
    </row>
    <row r="121" spans="2:65" s="11" customFormat="1">
      <c r="B121" s="164"/>
      <c r="D121" s="165" t="s">
        <v>143</v>
      </c>
      <c r="E121" s="166" t="s">
        <v>5</v>
      </c>
      <c r="F121" s="167" t="s">
        <v>197</v>
      </c>
      <c r="H121" s="168">
        <v>1</v>
      </c>
      <c r="L121" s="164"/>
      <c r="M121" s="169"/>
      <c r="N121" s="170"/>
      <c r="O121" s="170"/>
      <c r="P121" s="170"/>
      <c r="Q121" s="170"/>
      <c r="R121" s="170"/>
      <c r="S121" s="170"/>
      <c r="T121" s="171"/>
      <c r="AT121" s="166" t="s">
        <v>143</v>
      </c>
      <c r="AU121" s="166" t="s">
        <v>82</v>
      </c>
      <c r="AV121" s="11" t="s">
        <v>82</v>
      </c>
      <c r="AW121" s="11" t="s">
        <v>36</v>
      </c>
      <c r="AX121" s="11" t="s">
        <v>77</v>
      </c>
      <c r="AY121" s="166" t="s">
        <v>133</v>
      </c>
    </row>
    <row r="122" spans="2:65" s="1" customFormat="1" ht="25.5" customHeight="1">
      <c r="B122" s="152"/>
      <c r="C122" s="153" t="s">
        <v>198</v>
      </c>
      <c r="D122" s="153" t="s">
        <v>136</v>
      </c>
      <c r="E122" s="154" t="s">
        <v>199</v>
      </c>
      <c r="F122" s="155" t="s">
        <v>200</v>
      </c>
      <c r="G122" s="156" t="s">
        <v>160</v>
      </c>
      <c r="H122" s="157">
        <v>144.52600000000001</v>
      </c>
      <c r="I122" s="158">
        <v>0</v>
      </c>
      <c r="J122" s="158">
        <f>ROUND(I122*H122,2)</f>
        <v>0</v>
      </c>
      <c r="K122" s="155" t="s">
        <v>140</v>
      </c>
      <c r="L122" s="39"/>
      <c r="M122" s="159" t="s">
        <v>5</v>
      </c>
      <c r="N122" s="160" t="s">
        <v>43</v>
      </c>
      <c r="O122" s="161">
        <v>0.19</v>
      </c>
      <c r="P122" s="161">
        <f>O122*H122</f>
        <v>27.459940000000003</v>
      </c>
      <c r="Q122" s="161">
        <v>5.7000000000000002E-3</v>
      </c>
      <c r="R122" s="161">
        <f>Q122*H122</f>
        <v>0.82379820000000004</v>
      </c>
      <c r="S122" s="161">
        <v>0</v>
      </c>
      <c r="T122" s="162">
        <f>S122*H122</f>
        <v>0</v>
      </c>
      <c r="AR122" s="24" t="s">
        <v>141</v>
      </c>
      <c r="AT122" s="24" t="s">
        <v>136</v>
      </c>
      <c r="AU122" s="24" t="s">
        <v>82</v>
      </c>
      <c r="AY122" s="24" t="s">
        <v>133</v>
      </c>
      <c r="BE122" s="163">
        <f>IF(N122="základní",J122,0)</f>
        <v>0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24" t="s">
        <v>77</v>
      </c>
      <c r="BK122" s="163">
        <f>ROUND(I122*H122,2)</f>
        <v>0</v>
      </c>
      <c r="BL122" s="24" t="s">
        <v>141</v>
      </c>
      <c r="BM122" s="24" t="s">
        <v>201</v>
      </c>
    </row>
    <row r="123" spans="2:65" s="11" customFormat="1">
      <c r="B123" s="164"/>
      <c r="D123" s="165" t="s">
        <v>143</v>
      </c>
      <c r="E123" s="166" t="s">
        <v>5</v>
      </c>
      <c r="F123" s="167" t="s">
        <v>202</v>
      </c>
      <c r="H123" s="168">
        <v>102.967</v>
      </c>
      <c r="L123" s="164"/>
      <c r="M123" s="169"/>
      <c r="N123" s="170"/>
      <c r="O123" s="170"/>
      <c r="P123" s="170"/>
      <c r="Q123" s="170"/>
      <c r="R123" s="170"/>
      <c r="S123" s="170"/>
      <c r="T123" s="171"/>
      <c r="AT123" s="166" t="s">
        <v>143</v>
      </c>
      <c r="AU123" s="166" t="s">
        <v>82</v>
      </c>
      <c r="AV123" s="11" t="s">
        <v>82</v>
      </c>
      <c r="AW123" s="11" t="s">
        <v>36</v>
      </c>
      <c r="AX123" s="11" t="s">
        <v>72</v>
      </c>
      <c r="AY123" s="166" t="s">
        <v>133</v>
      </c>
    </row>
    <row r="124" spans="2:65" s="11" customFormat="1">
      <c r="B124" s="164"/>
      <c r="D124" s="165" t="s">
        <v>143</v>
      </c>
      <c r="E124" s="166" t="s">
        <v>5</v>
      </c>
      <c r="F124" s="167" t="s">
        <v>203</v>
      </c>
      <c r="H124" s="168">
        <v>-10.853</v>
      </c>
      <c r="L124" s="164"/>
      <c r="M124" s="169"/>
      <c r="N124" s="170"/>
      <c r="O124" s="170"/>
      <c r="P124" s="170"/>
      <c r="Q124" s="170"/>
      <c r="R124" s="170"/>
      <c r="S124" s="170"/>
      <c r="T124" s="171"/>
      <c r="AT124" s="166" t="s">
        <v>143</v>
      </c>
      <c r="AU124" s="166" t="s">
        <v>82</v>
      </c>
      <c r="AV124" s="11" t="s">
        <v>82</v>
      </c>
      <c r="AW124" s="11" t="s">
        <v>36</v>
      </c>
      <c r="AX124" s="11" t="s">
        <v>72</v>
      </c>
      <c r="AY124" s="166" t="s">
        <v>133</v>
      </c>
    </row>
    <row r="125" spans="2:65" s="11" customFormat="1">
      <c r="B125" s="164"/>
      <c r="D125" s="165" t="s">
        <v>143</v>
      </c>
      <c r="E125" s="166" t="s">
        <v>5</v>
      </c>
      <c r="F125" s="167" t="s">
        <v>204</v>
      </c>
      <c r="H125" s="168">
        <v>-4.7</v>
      </c>
      <c r="L125" s="164"/>
      <c r="M125" s="169"/>
      <c r="N125" s="170"/>
      <c r="O125" s="170"/>
      <c r="P125" s="170"/>
      <c r="Q125" s="170"/>
      <c r="R125" s="170"/>
      <c r="S125" s="170"/>
      <c r="T125" s="171"/>
      <c r="AT125" s="166" t="s">
        <v>143</v>
      </c>
      <c r="AU125" s="166" t="s">
        <v>82</v>
      </c>
      <c r="AV125" s="11" t="s">
        <v>82</v>
      </c>
      <c r="AW125" s="11" t="s">
        <v>36</v>
      </c>
      <c r="AX125" s="11" t="s">
        <v>72</v>
      </c>
      <c r="AY125" s="166" t="s">
        <v>133</v>
      </c>
    </row>
    <row r="126" spans="2:65" s="14" customFormat="1">
      <c r="B126" s="194"/>
      <c r="D126" s="165" t="s">
        <v>143</v>
      </c>
      <c r="E126" s="195" t="s">
        <v>5</v>
      </c>
      <c r="F126" s="196" t="s">
        <v>205</v>
      </c>
      <c r="H126" s="197">
        <v>87.414000000000001</v>
      </c>
      <c r="L126" s="194"/>
      <c r="M126" s="198"/>
      <c r="N126" s="199"/>
      <c r="O126" s="199"/>
      <c r="P126" s="199"/>
      <c r="Q126" s="199"/>
      <c r="R126" s="199"/>
      <c r="S126" s="199"/>
      <c r="T126" s="200"/>
      <c r="AT126" s="195" t="s">
        <v>143</v>
      </c>
      <c r="AU126" s="195" t="s">
        <v>82</v>
      </c>
      <c r="AV126" s="14" t="s">
        <v>134</v>
      </c>
      <c r="AW126" s="14" t="s">
        <v>36</v>
      </c>
      <c r="AX126" s="14" t="s">
        <v>72</v>
      </c>
      <c r="AY126" s="195" t="s">
        <v>133</v>
      </c>
    </row>
    <row r="127" spans="2:65" s="11" customFormat="1">
      <c r="B127" s="164"/>
      <c r="D127" s="165" t="s">
        <v>143</v>
      </c>
      <c r="E127" s="166" t="s">
        <v>5</v>
      </c>
      <c r="F127" s="167" t="s">
        <v>206</v>
      </c>
      <c r="H127" s="168">
        <v>82.685000000000002</v>
      </c>
      <c r="L127" s="164"/>
      <c r="M127" s="169"/>
      <c r="N127" s="170"/>
      <c r="O127" s="170"/>
      <c r="P127" s="170"/>
      <c r="Q127" s="170"/>
      <c r="R127" s="170"/>
      <c r="S127" s="170"/>
      <c r="T127" s="171"/>
      <c r="AT127" s="166" t="s">
        <v>143</v>
      </c>
      <c r="AU127" s="166" t="s">
        <v>82</v>
      </c>
      <c r="AV127" s="11" t="s">
        <v>82</v>
      </c>
      <c r="AW127" s="11" t="s">
        <v>36</v>
      </c>
      <c r="AX127" s="11" t="s">
        <v>72</v>
      </c>
      <c r="AY127" s="166" t="s">
        <v>133</v>
      </c>
    </row>
    <row r="128" spans="2:65" s="11" customFormat="1">
      <c r="B128" s="164"/>
      <c r="D128" s="165" t="s">
        <v>143</v>
      </c>
      <c r="E128" s="166" t="s">
        <v>5</v>
      </c>
      <c r="F128" s="167" t="s">
        <v>203</v>
      </c>
      <c r="H128" s="168">
        <v>-10.853</v>
      </c>
      <c r="L128" s="164"/>
      <c r="M128" s="169"/>
      <c r="N128" s="170"/>
      <c r="O128" s="170"/>
      <c r="P128" s="170"/>
      <c r="Q128" s="170"/>
      <c r="R128" s="170"/>
      <c r="S128" s="170"/>
      <c r="T128" s="171"/>
      <c r="AT128" s="166" t="s">
        <v>143</v>
      </c>
      <c r="AU128" s="166" t="s">
        <v>82</v>
      </c>
      <c r="AV128" s="11" t="s">
        <v>82</v>
      </c>
      <c r="AW128" s="11" t="s">
        <v>36</v>
      </c>
      <c r="AX128" s="11" t="s">
        <v>72</v>
      </c>
      <c r="AY128" s="166" t="s">
        <v>133</v>
      </c>
    </row>
    <row r="129" spans="2:65" s="11" customFormat="1">
      <c r="B129" s="164"/>
      <c r="D129" s="165" t="s">
        <v>143</v>
      </c>
      <c r="E129" s="166" t="s">
        <v>5</v>
      </c>
      <c r="F129" s="167" t="s">
        <v>207</v>
      </c>
      <c r="H129" s="168">
        <v>-3.4</v>
      </c>
      <c r="L129" s="164"/>
      <c r="M129" s="169"/>
      <c r="N129" s="170"/>
      <c r="O129" s="170"/>
      <c r="P129" s="170"/>
      <c r="Q129" s="170"/>
      <c r="R129" s="170"/>
      <c r="S129" s="170"/>
      <c r="T129" s="171"/>
      <c r="AT129" s="166" t="s">
        <v>143</v>
      </c>
      <c r="AU129" s="166" t="s">
        <v>82</v>
      </c>
      <c r="AV129" s="11" t="s">
        <v>82</v>
      </c>
      <c r="AW129" s="11" t="s">
        <v>36</v>
      </c>
      <c r="AX129" s="11" t="s">
        <v>72</v>
      </c>
      <c r="AY129" s="166" t="s">
        <v>133</v>
      </c>
    </row>
    <row r="130" spans="2:65" s="14" customFormat="1">
      <c r="B130" s="194"/>
      <c r="D130" s="165" t="s">
        <v>143</v>
      </c>
      <c r="E130" s="195" t="s">
        <v>5</v>
      </c>
      <c r="F130" s="196" t="s">
        <v>205</v>
      </c>
      <c r="H130" s="197">
        <v>68.432000000000002</v>
      </c>
      <c r="L130" s="194"/>
      <c r="M130" s="198"/>
      <c r="N130" s="199"/>
      <c r="O130" s="199"/>
      <c r="P130" s="199"/>
      <c r="Q130" s="199"/>
      <c r="R130" s="199"/>
      <c r="S130" s="199"/>
      <c r="T130" s="200"/>
      <c r="AT130" s="195" t="s">
        <v>143</v>
      </c>
      <c r="AU130" s="195" t="s">
        <v>82</v>
      </c>
      <c r="AV130" s="14" t="s">
        <v>134</v>
      </c>
      <c r="AW130" s="14" t="s">
        <v>36</v>
      </c>
      <c r="AX130" s="14" t="s">
        <v>72</v>
      </c>
      <c r="AY130" s="195" t="s">
        <v>133</v>
      </c>
    </row>
    <row r="131" spans="2:65" s="11" customFormat="1">
      <c r="B131" s="164"/>
      <c r="D131" s="165" t="s">
        <v>143</v>
      </c>
      <c r="E131" s="166" t="s">
        <v>5</v>
      </c>
      <c r="F131" s="167" t="s">
        <v>208</v>
      </c>
      <c r="H131" s="168">
        <v>-11.32</v>
      </c>
      <c r="L131" s="164"/>
      <c r="M131" s="169"/>
      <c r="N131" s="170"/>
      <c r="O131" s="170"/>
      <c r="P131" s="170"/>
      <c r="Q131" s="170"/>
      <c r="R131" s="170"/>
      <c r="S131" s="170"/>
      <c r="T131" s="171"/>
      <c r="AT131" s="166" t="s">
        <v>143</v>
      </c>
      <c r="AU131" s="166" t="s">
        <v>82</v>
      </c>
      <c r="AV131" s="11" t="s">
        <v>82</v>
      </c>
      <c r="AW131" s="11" t="s">
        <v>36</v>
      </c>
      <c r="AX131" s="11" t="s">
        <v>72</v>
      </c>
      <c r="AY131" s="166" t="s">
        <v>133</v>
      </c>
    </row>
    <row r="132" spans="2:65" s="12" customFormat="1">
      <c r="B132" s="181"/>
      <c r="D132" s="165" t="s">
        <v>143</v>
      </c>
      <c r="E132" s="182" t="s">
        <v>5</v>
      </c>
      <c r="F132" s="183" t="s">
        <v>180</v>
      </c>
      <c r="H132" s="184">
        <v>144.52600000000001</v>
      </c>
      <c r="L132" s="181"/>
      <c r="M132" s="185"/>
      <c r="N132" s="186"/>
      <c r="O132" s="186"/>
      <c r="P132" s="186"/>
      <c r="Q132" s="186"/>
      <c r="R132" s="186"/>
      <c r="S132" s="186"/>
      <c r="T132" s="187"/>
      <c r="AT132" s="182" t="s">
        <v>143</v>
      </c>
      <c r="AU132" s="182" t="s">
        <v>82</v>
      </c>
      <c r="AV132" s="12" t="s">
        <v>141</v>
      </c>
      <c r="AW132" s="12" t="s">
        <v>36</v>
      </c>
      <c r="AX132" s="12" t="s">
        <v>77</v>
      </c>
      <c r="AY132" s="182" t="s">
        <v>133</v>
      </c>
    </row>
    <row r="133" spans="2:65" s="1" customFormat="1" ht="16.5" customHeight="1">
      <c r="B133" s="152"/>
      <c r="C133" s="153" t="s">
        <v>209</v>
      </c>
      <c r="D133" s="153" t="s">
        <v>136</v>
      </c>
      <c r="E133" s="154" t="s">
        <v>210</v>
      </c>
      <c r="F133" s="155" t="s">
        <v>211</v>
      </c>
      <c r="G133" s="156" t="s">
        <v>171</v>
      </c>
      <c r="H133" s="157">
        <v>12</v>
      </c>
      <c r="I133" s="158">
        <v>0</v>
      </c>
      <c r="J133" s="158">
        <f>ROUND(I133*H133,2)</f>
        <v>0</v>
      </c>
      <c r="K133" s="155" t="s">
        <v>140</v>
      </c>
      <c r="L133" s="39"/>
      <c r="M133" s="159" t="s">
        <v>5</v>
      </c>
      <c r="N133" s="160" t="s">
        <v>43</v>
      </c>
      <c r="O133" s="161">
        <v>0.152</v>
      </c>
      <c r="P133" s="161">
        <f>O133*H133</f>
        <v>1.8239999999999998</v>
      </c>
      <c r="Q133" s="161">
        <v>4.3299999999999996E-3</v>
      </c>
      <c r="R133" s="161">
        <f>Q133*H133</f>
        <v>5.1959999999999992E-2</v>
      </c>
      <c r="S133" s="161">
        <v>0</v>
      </c>
      <c r="T133" s="162">
        <f>S133*H133</f>
        <v>0</v>
      </c>
      <c r="AR133" s="24" t="s">
        <v>141</v>
      </c>
      <c r="AT133" s="24" t="s">
        <v>136</v>
      </c>
      <c r="AU133" s="24" t="s">
        <v>82</v>
      </c>
      <c r="AY133" s="24" t="s">
        <v>133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24" t="s">
        <v>77</v>
      </c>
      <c r="BK133" s="163">
        <f>ROUND(I133*H133,2)</f>
        <v>0</v>
      </c>
      <c r="BL133" s="24" t="s">
        <v>141</v>
      </c>
      <c r="BM133" s="24" t="s">
        <v>212</v>
      </c>
    </row>
    <row r="134" spans="2:65" s="11" customFormat="1">
      <c r="B134" s="164"/>
      <c r="D134" s="165" t="s">
        <v>143</v>
      </c>
      <c r="E134" s="166" t="s">
        <v>5</v>
      </c>
      <c r="F134" s="167" t="s">
        <v>213</v>
      </c>
      <c r="H134" s="168">
        <v>12</v>
      </c>
      <c r="L134" s="164"/>
      <c r="M134" s="169"/>
      <c r="N134" s="170"/>
      <c r="O134" s="170"/>
      <c r="P134" s="170"/>
      <c r="Q134" s="170"/>
      <c r="R134" s="170"/>
      <c r="S134" s="170"/>
      <c r="T134" s="171"/>
      <c r="AT134" s="166" t="s">
        <v>143</v>
      </c>
      <c r="AU134" s="166" t="s">
        <v>82</v>
      </c>
      <c r="AV134" s="11" t="s">
        <v>82</v>
      </c>
      <c r="AW134" s="11" t="s">
        <v>36</v>
      </c>
      <c r="AX134" s="11" t="s">
        <v>77</v>
      </c>
      <c r="AY134" s="166" t="s">
        <v>133</v>
      </c>
    </row>
    <row r="135" spans="2:65" s="1" customFormat="1" ht="16.5" customHeight="1">
      <c r="B135" s="152"/>
      <c r="C135" s="153" t="s">
        <v>214</v>
      </c>
      <c r="D135" s="153" t="s">
        <v>136</v>
      </c>
      <c r="E135" s="154" t="s">
        <v>215</v>
      </c>
      <c r="F135" s="155" t="s">
        <v>216</v>
      </c>
      <c r="G135" s="156" t="s">
        <v>171</v>
      </c>
      <c r="H135" s="157">
        <v>2</v>
      </c>
      <c r="I135" s="158">
        <v>0</v>
      </c>
      <c r="J135" s="158">
        <f>ROUND(I135*H135,2)</f>
        <v>0</v>
      </c>
      <c r="K135" s="155" t="s">
        <v>5</v>
      </c>
      <c r="L135" s="39"/>
      <c r="M135" s="159" t="s">
        <v>5</v>
      </c>
      <c r="N135" s="160" t="s">
        <v>43</v>
      </c>
      <c r="O135" s="161">
        <v>0.253</v>
      </c>
      <c r="P135" s="161">
        <f>O135*H135</f>
        <v>0.50600000000000001</v>
      </c>
      <c r="Q135" s="161">
        <v>1.7330000000000002E-2</v>
      </c>
      <c r="R135" s="161">
        <f>Q135*H135</f>
        <v>3.4660000000000003E-2</v>
      </c>
      <c r="S135" s="161">
        <v>0</v>
      </c>
      <c r="T135" s="162">
        <f>S135*H135</f>
        <v>0</v>
      </c>
      <c r="AR135" s="24" t="s">
        <v>141</v>
      </c>
      <c r="AT135" s="24" t="s">
        <v>136</v>
      </c>
      <c r="AU135" s="24" t="s">
        <v>82</v>
      </c>
      <c r="AY135" s="24" t="s">
        <v>133</v>
      </c>
      <c r="BE135" s="163">
        <f>IF(N135="základní",J135,0)</f>
        <v>0</v>
      </c>
      <c r="BF135" s="163">
        <f>IF(N135="snížená",J135,0)</f>
        <v>0</v>
      </c>
      <c r="BG135" s="163">
        <f>IF(N135="zákl. přenesená",J135,0)</f>
        <v>0</v>
      </c>
      <c r="BH135" s="163">
        <f>IF(N135="sníž. přenesená",J135,0)</f>
        <v>0</v>
      </c>
      <c r="BI135" s="163">
        <f>IF(N135="nulová",J135,0)</f>
        <v>0</v>
      </c>
      <c r="BJ135" s="24" t="s">
        <v>77</v>
      </c>
      <c r="BK135" s="163">
        <f>ROUND(I135*H135,2)</f>
        <v>0</v>
      </c>
      <c r="BL135" s="24" t="s">
        <v>141</v>
      </c>
      <c r="BM135" s="24" t="s">
        <v>217</v>
      </c>
    </row>
    <row r="136" spans="2:65" s="11" customFormat="1">
      <c r="B136" s="164"/>
      <c r="D136" s="165" t="s">
        <v>143</v>
      </c>
      <c r="E136" s="166" t="s">
        <v>5</v>
      </c>
      <c r="F136" s="167" t="s">
        <v>218</v>
      </c>
      <c r="H136" s="168">
        <v>2</v>
      </c>
      <c r="L136" s="164"/>
      <c r="M136" s="169"/>
      <c r="N136" s="170"/>
      <c r="O136" s="170"/>
      <c r="P136" s="170"/>
      <c r="Q136" s="170"/>
      <c r="R136" s="170"/>
      <c r="S136" s="170"/>
      <c r="T136" s="171"/>
      <c r="AT136" s="166" t="s">
        <v>143</v>
      </c>
      <c r="AU136" s="166" t="s">
        <v>82</v>
      </c>
      <c r="AV136" s="11" t="s">
        <v>82</v>
      </c>
      <c r="AW136" s="11" t="s">
        <v>36</v>
      </c>
      <c r="AX136" s="11" t="s">
        <v>77</v>
      </c>
      <c r="AY136" s="166" t="s">
        <v>133</v>
      </c>
    </row>
    <row r="137" spans="2:65" s="1" customFormat="1" ht="16.5" customHeight="1">
      <c r="B137" s="152"/>
      <c r="C137" s="153" t="s">
        <v>11</v>
      </c>
      <c r="D137" s="153" t="s">
        <v>136</v>
      </c>
      <c r="E137" s="154" t="s">
        <v>219</v>
      </c>
      <c r="F137" s="155" t="s">
        <v>220</v>
      </c>
      <c r="G137" s="156" t="s">
        <v>160</v>
      </c>
      <c r="H137" s="157">
        <v>8.5</v>
      </c>
      <c r="I137" s="158">
        <v>0</v>
      </c>
      <c r="J137" s="158">
        <f>ROUND(I137*H137,2)</f>
        <v>0</v>
      </c>
      <c r="K137" s="155" t="s">
        <v>140</v>
      </c>
      <c r="L137" s="39"/>
      <c r="M137" s="159" t="s">
        <v>5</v>
      </c>
      <c r="N137" s="160" t="s">
        <v>43</v>
      </c>
      <c r="O137" s="161">
        <v>0.94599999999999995</v>
      </c>
      <c r="P137" s="161">
        <f>O137*H137</f>
        <v>8.0410000000000004</v>
      </c>
      <c r="Q137" s="161">
        <v>3.2719999999999999E-2</v>
      </c>
      <c r="R137" s="161">
        <f>Q137*H137</f>
        <v>0.27811999999999998</v>
      </c>
      <c r="S137" s="161">
        <v>3.6999999999999998E-2</v>
      </c>
      <c r="T137" s="162">
        <f>S137*H137</f>
        <v>0.3145</v>
      </c>
      <c r="AR137" s="24" t="s">
        <v>141</v>
      </c>
      <c r="AT137" s="24" t="s">
        <v>136</v>
      </c>
      <c r="AU137" s="24" t="s">
        <v>82</v>
      </c>
      <c r="AY137" s="24" t="s">
        <v>133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24" t="s">
        <v>77</v>
      </c>
      <c r="BK137" s="163">
        <f>ROUND(I137*H137,2)</f>
        <v>0</v>
      </c>
      <c r="BL137" s="24" t="s">
        <v>141</v>
      </c>
      <c r="BM137" s="24" t="s">
        <v>221</v>
      </c>
    </row>
    <row r="138" spans="2:65" s="11" customFormat="1">
      <c r="B138" s="164"/>
      <c r="D138" s="165" t="s">
        <v>143</v>
      </c>
      <c r="E138" s="166" t="s">
        <v>5</v>
      </c>
      <c r="F138" s="167" t="s">
        <v>222</v>
      </c>
      <c r="H138" s="168">
        <v>8.5</v>
      </c>
      <c r="L138" s="164"/>
      <c r="M138" s="169"/>
      <c r="N138" s="170"/>
      <c r="O138" s="170"/>
      <c r="P138" s="170"/>
      <c r="Q138" s="170"/>
      <c r="R138" s="170"/>
      <c r="S138" s="170"/>
      <c r="T138" s="171"/>
      <c r="AT138" s="166" t="s">
        <v>143</v>
      </c>
      <c r="AU138" s="166" t="s">
        <v>82</v>
      </c>
      <c r="AV138" s="11" t="s">
        <v>82</v>
      </c>
      <c r="AW138" s="11" t="s">
        <v>36</v>
      </c>
      <c r="AX138" s="11" t="s">
        <v>77</v>
      </c>
      <c r="AY138" s="166" t="s">
        <v>133</v>
      </c>
    </row>
    <row r="139" spans="2:65" s="1" customFormat="1" ht="25.5" customHeight="1">
      <c r="B139" s="152"/>
      <c r="C139" s="153" t="s">
        <v>223</v>
      </c>
      <c r="D139" s="153" t="s">
        <v>136</v>
      </c>
      <c r="E139" s="154" t="s">
        <v>224</v>
      </c>
      <c r="F139" s="155" t="s">
        <v>225</v>
      </c>
      <c r="G139" s="156" t="s">
        <v>226</v>
      </c>
      <c r="H139" s="157">
        <v>1</v>
      </c>
      <c r="I139" s="158">
        <v>0</v>
      </c>
      <c r="J139" s="158">
        <f>ROUND(I139*H139,2)</f>
        <v>0</v>
      </c>
      <c r="K139" s="155" t="s">
        <v>5</v>
      </c>
      <c r="L139" s="39"/>
      <c r="M139" s="159" t="s">
        <v>5</v>
      </c>
      <c r="N139" s="160" t="s">
        <v>43</v>
      </c>
      <c r="O139" s="161">
        <v>0</v>
      </c>
      <c r="P139" s="161">
        <f>O139*H139</f>
        <v>0</v>
      </c>
      <c r="Q139" s="161">
        <v>3.3000000000000002E-2</v>
      </c>
      <c r="R139" s="161">
        <f>Q139*H139</f>
        <v>3.3000000000000002E-2</v>
      </c>
      <c r="S139" s="161">
        <v>0.3</v>
      </c>
      <c r="T139" s="162">
        <f>S139*H139</f>
        <v>0.3</v>
      </c>
      <c r="AR139" s="24" t="s">
        <v>141</v>
      </c>
      <c r="AT139" s="24" t="s">
        <v>136</v>
      </c>
      <c r="AU139" s="24" t="s">
        <v>82</v>
      </c>
      <c r="AY139" s="24" t="s">
        <v>133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24" t="s">
        <v>77</v>
      </c>
      <c r="BK139" s="163">
        <f>ROUND(I139*H139,2)</f>
        <v>0</v>
      </c>
      <c r="BL139" s="24" t="s">
        <v>141</v>
      </c>
      <c r="BM139" s="24" t="s">
        <v>227</v>
      </c>
    </row>
    <row r="140" spans="2:65" s="1" customFormat="1" ht="25.5" customHeight="1">
      <c r="B140" s="152"/>
      <c r="C140" s="153" t="s">
        <v>228</v>
      </c>
      <c r="D140" s="153" t="s">
        <v>136</v>
      </c>
      <c r="E140" s="154" t="s">
        <v>229</v>
      </c>
      <c r="F140" s="155" t="s">
        <v>230</v>
      </c>
      <c r="G140" s="156" t="s">
        <v>139</v>
      </c>
      <c r="H140" s="157">
        <v>1</v>
      </c>
      <c r="I140" s="158">
        <v>0</v>
      </c>
      <c r="J140" s="158">
        <f>ROUND(I140*H140,2)</f>
        <v>0</v>
      </c>
      <c r="K140" s="155" t="s">
        <v>140</v>
      </c>
      <c r="L140" s="39"/>
      <c r="M140" s="159" t="s">
        <v>5</v>
      </c>
      <c r="N140" s="160" t="s">
        <v>43</v>
      </c>
      <c r="O140" s="161">
        <v>0.38200000000000001</v>
      </c>
      <c r="P140" s="161">
        <f>O140*H140</f>
        <v>0.38200000000000001</v>
      </c>
      <c r="Q140" s="161">
        <v>3.6600000000000001E-3</v>
      </c>
      <c r="R140" s="161">
        <f>Q140*H140</f>
        <v>3.6600000000000001E-3</v>
      </c>
      <c r="S140" s="161">
        <v>0</v>
      </c>
      <c r="T140" s="162">
        <f>S140*H140</f>
        <v>0</v>
      </c>
      <c r="AR140" s="24" t="s">
        <v>141</v>
      </c>
      <c r="AT140" s="24" t="s">
        <v>136</v>
      </c>
      <c r="AU140" s="24" t="s">
        <v>82</v>
      </c>
      <c r="AY140" s="24" t="s">
        <v>133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24" t="s">
        <v>77</v>
      </c>
      <c r="BK140" s="163">
        <f>ROUND(I140*H140,2)</f>
        <v>0</v>
      </c>
      <c r="BL140" s="24" t="s">
        <v>141</v>
      </c>
      <c r="BM140" s="24" t="s">
        <v>231</v>
      </c>
    </row>
    <row r="141" spans="2:65" s="11" customFormat="1">
      <c r="B141" s="164"/>
      <c r="D141" s="165" t="s">
        <v>143</v>
      </c>
      <c r="E141" s="166" t="s">
        <v>5</v>
      </c>
      <c r="F141" s="167" t="s">
        <v>232</v>
      </c>
      <c r="H141" s="168">
        <v>1</v>
      </c>
      <c r="L141" s="164"/>
      <c r="M141" s="169"/>
      <c r="N141" s="170"/>
      <c r="O141" s="170"/>
      <c r="P141" s="170"/>
      <c r="Q141" s="170"/>
      <c r="R141" s="170"/>
      <c r="S141" s="170"/>
      <c r="T141" s="171"/>
      <c r="AT141" s="166" t="s">
        <v>143</v>
      </c>
      <c r="AU141" s="166" t="s">
        <v>82</v>
      </c>
      <c r="AV141" s="11" t="s">
        <v>82</v>
      </c>
      <c r="AW141" s="11" t="s">
        <v>36</v>
      </c>
      <c r="AX141" s="11" t="s">
        <v>77</v>
      </c>
      <c r="AY141" s="166" t="s">
        <v>133</v>
      </c>
    </row>
    <row r="142" spans="2:65" s="1" customFormat="1" ht="16.5" customHeight="1">
      <c r="B142" s="152"/>
      <c r="C142" s="153" t="s">
        <v>233</v>
      </c>
      <c r="D142" s="153" t="s">
        <v>136</v>
      </c>
      <c r="E142" s="154" t="s">
        <v>234</v>
      </c>
      <c r="F142" s="155" t="s">
        <v>235</v>
      </c>
      <c r="G142" s="156" t="s">
        <v>139</v>
      </c>
      <c r="H142" s="157">
        <v>1</v>
      </c>
      <c r="I142" s="158">
        <v>0</v>
      </c>
      <c r="J142" s="158">
        <f>ROUND(I142*H142,2)</f>
        <v>0</v>
      </c>
      <c r="K142" s="155" t="s">
        <v>140</v>
      </c>
      <c r="L142" s="39"/>
      <c r="M142" s="159" t="s">
        <v>5</v>
      </c>
      <c r="N142" s="160" t="s">
        <v>43</v>
      </c>
      <c r="O142" s="161">
        <v>0.157</v>
      </c>
      <c r="P142" s="161">
        <f>O142*H142</f>
        <v>0.157</v>
      </c>
      <c r="Q142" s="161">
        <v>2.2300000000000002E-3</v>
      </c>
      <c r="R142" s="161">
        <f>Q142*H142</f>
        <v>2.2300000000000002E-3</v>
      </c>
      <c r="S142" s="161">
        <v>0</v>
      </c>
      <c r="T142" s="162">
        <f>S142*H142</f>
        <v>0</v>
      </c>
      <c r="AR142" s="24" t="s">
        <v>141</v>
      </c>
      <c r="AT142" s="24" t="s">
        <v>136</v>
      </c>
      <c r="AU142" s="24" t="s">
        <v>82</v>
      </c>
      <c r="AY142" s="24" t="s">
        <v>133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24" t="s">
        <v>77</v>
      </c>
      <c r="BK142" s="163">
        <f>ROUND(I142*H142,2)</f>
        <v>0</v>
      </c>
      <c r="BL142" s="24" t="s">
        <v>141</v>
      </c>
      <c r="BM142" s="24" t="s">
        <v>236</v>
      </c>
    </row>
    <row r="143" spans="2:65" s="11" customFormat="1">
      <c r="B143" s="164"/>
      <c r="D143" s="165" t="s">
        <v>143</v>
      </c>
      <c r="E143" s="166" t="s">
        <v>5</v>
      </c>
      <c r="F143" s="167" t="s">
        <v>237</v>
      </c>
      <c r="H143" s="168">
        <v>1</v>
      </c>
      <c r="L143" s="164"/>
      <c r="M143" s="169"/>
      <c r="N143" s="170"/>
      <c r="O143" s="170"/>
      <c r="P143" s="170"/>
      <c r="Q143" s="170"/>
      <c r="R143" s="170"/>
      <c r="S143" s="170"/>
      <c r="T143" s="171"/>
      <c r="AT143" s="166" t="s">
        <v>143</v>
      </c>
      <c r="AU143" s="166" t="s">
        <v>82</v>
      </c>
      <c r="AV143" s="11" t="s">
        <v>82</v>
      </c>
      <c r="AW143" s="11" t="s">
        <v>36</v>
      </c>
      <c r="AX143" s="11" t="s">
        <v>77</v>
      </c>
      <c r="AY143" s="166" t="s">
        <v>133</v>
      </c>
    </row>
    <row r="144" spans="2:65" s="1" customFormat="1" ht="16.5" customHeight="1">
      <c r="B144" s="152"/>
      <c r="C144" s="153" t="s">
        <v>238</v>
      </c>
      <c r="D144" s="153" t="s">
        <v>136</v>
      </c>
      <c r="E144" s="154" t="s">
        <v>239</v>
      </c>
      <c r="F144" s="155" t="s">
        <v>240</v>
      </c>
      <c r="G144" s="156" t="s">
        <v>160</v>
      </c>
      <c r="H144" s="157">
        <v>30.19</v>
      </c>
      <c r="I144" s="158">
        <v>0</v>
      </c>
      <c r="J144" s="158">
        <f>ROUND(I144*H144,2)</f>
        <v>0</v>
      </c>
      <c r="K144" s="155" t="s">
        <v>140</v>
      </c>
      <c r="L144" s="39"/>
      <c r="M144" s="159" t="s">
        <v>5</v>
      </c>
      <c r="N144" s="160" t="s">
        <v>43</v>
      </c>
      <c r="O144" s="161">
        <v>0.06</v>
      </c>
      <c r="P144" s="161">
        <f>O144*H144</f>
        <v>1.8113999999999999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AR144" s="24" t="s">
        <v>141</v>
      </c>
      <c r="AT144" s="24" t="s">
        <v>136</v>
      </c>
      <c r="AU144" s="24" t="s">
        <v>82</v>
      </c>
      <c r="AY144" s="24" t="s">
        <v>133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24" t="s">
        <v>77</v>
      </c>
      <c r="BK144" s="163">
        <f>ROUND(I144*H144,2)</f>
        <v>0</v>
      </c>
      <c r="BL144" s="24" t="s">
        <v>141</v>
      </c>
      <c r="BM144" s="24" t="s">
        <v>241</v>
      </c>
    </row>
    <row r="145" spans="2:65" s="11" customFormat="1">
      <c r="B145" s="164"/>
      <c r="D145" s="165" t="s">
        <v>143</v>
      </c>
      <c r="E145" s="166" t="s">
        <v>5</v>
      </c>
      <c r="F145" s="167" t="s">
        <v>242</v>
      </c>
      <c r="H145" s="168">
        <v>22.09</v>
      </c>
      <c r="L145" s="164"/>
      <c r="M145" s="169"/>
      <c r="N145" s="170"/>
      <c r="O145" s="170"/>
      <c r="P145" s="170"/>
      <c r="Q145" s="170"/>
      <c r="R145" s="170"/>
      <c r="S145" s="170"/>
      <c r="T145" s="171"/>
      <c r="AT145" s="166" t="s">
        <v>143</v>
      </c>
      <c r="AU145" s="166" t="s">
        <v>82</v>
      </c>
      <c r="AV145" s="11" t="s">
        <v>82</v>
      </c>
      <c r="AW145" s="11" t="s">
        <v>36</v>
      </c>
      <c r="AX145" s="11" t="s">
        <v>72</v>
      </c>
      <c r="AY145" s="166" t="s">
        <v>133</v>
      </c>
    </row>
    <row r="146" spans="2:65" s="11" customFormat="1">
      <c r="B146" s="164"/>
      <c r="D146" s="165" t="s">
        <v>143</v>
      </c>
      <c r="E146" s="166" t="s">
        <v>5</v>
      </c>
      <c r="F146" s="167" t="s">
        <v>243</v>
      </c>
      <c r="H146" s="168">
        <v>8.1</v>
      </c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143</v>
      </c>
      <c r="AU146" s="166" t="s">
        <v>82</v>
      </c>
      <c r="AV146" s="11" t="s">
        <v>82</v>
      </c>
      <c r="AW146" s="11" t="s">
        <v>36</v>
      </c>
      <c r="AX146" s="11" t="s">
        <v>72</v>
      </c>
      <c r="AY146" s="166" t="s">
        <v>133</v>
      </c>
    </row>
    <row r="147" spans="2:65" s="12" customFormat="1">
      <c r="B147" s="181"/>
      <c r="D147" s="165" t="s">
        <v>143</v>
      </c>
      <c r="E147" s="182" t="s">
        <v>5</v>
      </c>
      <c r="F147" s="183" t="s">
        <v>180</v>
      </c>
      <c r="H147" s="184">
        <v>30.19</v>
      </c>
      <c r="L147" s="181"/>
      <c r="M147" s="185"/>
      <c r="N147" s="186"/>
      <c r="O147" s="186"/>
      <c r="P147" s="186"/>
      <c r="Q147" s="186"/>
      <c r="R147" s="186"/>
      <c r="S147" s="186"/>
      <c r="T147" s="187"/>
      <c r="AT147" s="182" t="s">
        <v>143</v>
      </c>
      <c r="AU147" s="182" t="s">
        <v>82</v>
      </c>
      <c r="AV147" s="12" t="s">
        <v>141</v>
      </c>
      <c r="AW147" s="12" t="s">
        <v>36</v>
      </c>
      <c r="AX147" s="12" t="s">
        <v>77</v>
      </c>
      <c r="AY147" s="182" t="s">
        <v>133</v>
      </c>
    </row>
    <row r="148" spans="2:65" s="1" customFormat="1" ht="16.5" customHeight="1">
      <c r="B148" s="152"/>
      <c r="C148" s="153" t="s">
        <v>244</v>
      </c>
      <c r="D148" s="153" t="s">
        <v>136</v>
      </c>
      <c r="E148" s="154" t="s">
        <v>245</v>
      </c>
      <c r="F148" s="155" t="s">
        <v>246</v>
      </c>
      <c r="G148" s="156" t="s">
        <v>247</v>
      </c>
      <c r="H148" s="157">
        <v>6.9000000000000006E-2</v>
      </c>
      <c r="I148" s="158">
        <v>0</v>
      </c>
      <c r="J148" s="158">
        <f>ROUND(I148*H148,2)</f>
        <v>0</v>
      </c>
      <c r="K148" s="155" t="s">
        <v>140</v>
      </c>
      <c r="L148" s="39"/>
      <c r="M148" s="159" t="s">
        <v>5</v>
      </c>
      <c r="N148" s="160" t="s">
        <v>43</v>
      </c>
      <c r="O148" s="161">
        <v>5.33</v>
      </c>
      <c r="P148" s="161">
        <f>O148*H148</f>
        <v>0.36777000000000004</v>
      </c>
      <c r="Q148" s="161">
        <v>2.2563399999999998</v>
      </c>
      <c r="R148" s="161">
        <f>Q148*H148</f>
        <v>0.15568746</v>
      </c>
      <c r="S148" s="161">
        <v>0</v>
      </c>
      <c r="T148" s="162">
        <f>S148*H148</f>
        <v>0</v>
      </c>
      <c r="AR148" s="24" t="s">
        <v>141</v>
      </c>
      <c r="AT148" s="24" t="s">
        <v>136</v>
      </c>
      <c r="AU148" s="24" t="s">
        <v>82</v>
      </c>
      <c r="AY148" s="24" t="s">
        <v>133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24" t="s">
        <v>77</v>
      </c>
      <c r="BK148" s="163">
        <f>ROUND(I148*H148,2)</f>
        <v>0</v>
      </c>
      <c r="BL148" s="24" t="s">
        <v>141</v>
      </c>
      <c r="BM148" s="24" t="s">
        <v>248</v>
      </c>
    </row>
    <row r="149" spans="2:65" s="11" customFormat="1">
      <c r="B149" s="164"/>
      <c r="D149" s="165" t="s">
        <v>143</v>
      </c>
      <c r="E149" s="166" t="s">
        <v>5</v>
      </c>
      <c r="F149" s="167" t="s">
        <v>249</v>
      </c>
      <c r="H149" s="168">
        <v>2.3E-2</v>
      </c>
      <c r="L149" s="164"/>
      <c r="M149" s="169"/>
      <c r="N149" s="170"/>
      <c r="O149" s="170"/>
      <c r="P149" s="170"/>
      <c r="Q149" s="170"/>
      <c r="R149" s="170"/>
      <c r="S149" s="170"/>
      <c r="T149" s="171"/>
      <c r="AT149" s="166" t="s">
        <v>143</v>
      </c>
      <c r="AU149" s="166" t="s">
        <v>82</v>
      </c>
      <c r="AV149" s="11" t="s">
        <v>82</v>
      </c>
      <c r="AW149" s="11" t="s">
        <v>36</v>
      </c>
      <c r="AX149" s="11" t="s">
        <v>72</v>
      </c>
      <c r="AY149" s="166" t="s">
        <v>133</v>
      </c>
    </row>
    <row r="150" spans="2:65" s="11" customFormat="1">
      <c r="B150" s="164"/>
      <c r="D150" s="165" t="s">
        <v>143</v>
      </c>
      <c r="E150" s="166" t="s">
        <v>5</v>
      </c>
      <c r="F150" s="167" t="s">
        <v>250</v>
      </c>
      <c r="H150" s="168">
        <v>4.5999999999999999E-2</v>
      </c>
      <c r="L150" s="164"/>
      <c r="M150" s="169"/>
      <c r="N150" s="170"/>
      <c r="O150" s="170"/>
      <c r="P150" s="170"/>
      <c r="Q150" s="170"/>
      <c r="R150" s="170"/>
      <c r="S150" s="170"/>
      <c r="T150" s="171"/>
      <c r="AT150" s="166" t="s">
        <v>143</v>
      </c>
      <c r="AU150" s="166" t="s">
        <v>82</v>
      </c>
      <c r="AV150" s="11" t="s">
        <v>82</v>
      </c>
      <c r="AW150" s="11" t="s">
        <v>36</v>
      </c>
      <c r="AX150" s="11" t="s">
        <v>72</v>
      </c>
      <c r="AY150" s="166" t="s">
        <v>133</v>
      </c>
    </row>
    <row r="151" spans="2:65" s="12" customFormat="1">
      <c r="B151" s="181"/>
      <c r="D151" s="165" t="s">
        <v>143</v>
      </c>
      <c r="E151" s="182" t="s">
        <v>5</v>
      </c>
      <c r="F151" s="183" t="s">
        <v>180</v>
      </c>
      <c r="H151" s="184">
        <v>6.9000000000000006E-2</v>
      </c>
      <c r="L151" s="181"/>
      <c r="M151" s="185"/>
      <c r="N151" s="186"/>
      <c r="O151" s="186"/>
      <c r="P151" s="186"/>
      <c r="Q151" s="186"/>
      <c r="R151" s="186"/>
      <c r="S151" s="186"/>
      <c r="T151" s="187"/>
      <c r="AT151" s="182" t="s">
        <v>143</v>
      </c>
      <c r="AU151" s="182" t="s">
        <v>82</v>
      </c>
      <c r="AV151" s="12" t="s">
        <v>141</v>
      </c>
      <c r="AW151" s="12" t="s">
        <v>36</v>
      </c>
      <c r="AX151" s="12" t="s">
        <v>77</v>
      </c>
      <c r="AY151" s="182" t="s">
        <v>133</v>
      </c>
    </row>
    <row r="152" spans="2:65" s="10" customFormat="1" ht="29.85" customHeight="1">
      <c r="B152" s="140"/>
      <c r="D152" s="141" t="s">
        <v>71</v>
      </c>
      <c r="E152" s="150" t="s">
        <v>181</v>
      </c>
      <c r="F152" s="150" t="s">
        <v>251</v>
      </c>
      <c r="J152" s="151">
        <f>BK152</f>
        <v>0</v>
      </c>
      <c r="L152" s="140"/>
      <c r="M152" s="144"/>
      <c r="N152" s="145"/>
      <c r="O152" s="145"/>
      <c r="P152" s="146">
        <f>SUM(P153:P200)</f>
        <v>56.610125000000004</v>
      </c>
      <c r="Q152" s="145"/>
      <c r="R152" s="146">
        <f>SUM(R153:R200)</f>
        <v>2.0150500000000002E-2</v>
      </c>
      <c r="S152" s="145"/>
      <c r="T152" s="147">
        <f>SUM(T153:T200)</f>
        <v>3.5860549999999991</v>
      </c>
      <c r="AR152" s="141" t="s">
        <v>77</v>
      </c>
      <c r="AT152" s="148" t="s">
        <v>71</v>
      </c>
      <c r="AU152" s="148" t="s">
        <v>77</v>
      </c>
      <c r="AY152" s="141" t="s">
        <v>133</v>
      </c>
      <c r="BK152" s="149">
        <f>SUM(BK153:BK200)</f>
        <v>0</v>
      </c>
    </row>
    <row r="153" spans="2:65" s="1" customFormat="1" ht="25.5" customHeight="1">
      <c r="B153" s="152"/>
      <c r="C153" s="153" t="s">
        <v>10</v>
      </c>
      <c r="D153" s="153" t="s">
        <v>136</v>
      </c>
      <c r="E153" s="154" t="s">
        <v>252</v>
      </c>
      <c r="F153" s="155" t="s">
        <v>253</v>
      </c>
      <c r="G153" s="156" t="s">
        <v>160</v>
      </c>
      <c r="H153" s="157">
        <v>91.5</v>
      </c>
      <c r="I153" s="158">
        <v>0</v>
      </c>
      <c r="J153" s="158">
        <f>ROUND(I153*H153,2)</f>
        <v>0</v>
      </c>
      <c r="K153" s="155" t="s">
        <v>140</v>
      </c>
      <c r="L153" s="39"/>
      <c r="M153" s="159" t="s">
        <v>5</v>
      </c>
      <c r="N153" s="160" t="s">
        <v>43</v>
      </c>
      <c r="O153" s="161">
        <v>0.105</v>
      </c>
      <c r="P153" s="161">
        <f>O153*H153</f>
        <v>9.6074999999999999</v>
      </c>
      <c r="Q153" s="161">
        <v>1.2999999999999999E-4</v>
      </c>
      <c r="R153" s="161">
        <f>Q153*H153</f>
        <v>1.1894999999999999E-2</v>
      </c>
      <c r="S153" s="161">
        <v>0</v>
      </c>
      <c r="T153" s="162">
        <f>S153*H153</f>
        <v>0</v>
      </c>
      <c r="AR153" s="24" t="s">
        <v>141</v>
      </c>
      <c r="AT153" s="24" t="s">
        <v>136</v>
      </c>
      <c r="AU153" s="24" t="s">
        <v>82</v>
      </c>
      <c r="AY153" s="24" t="s">
        <v>133</v>
      </c>
      <c r="BE153" s="163">
        <f>IF(N153="základní",J153,0)</f>
        <v>0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24" t="s">
        <v>77</v>
      </c>
      <c r="BK153" s="163">
        <f>ROUND(I153*H153,2)</f>
        <v>0</v>
      </c>
      <c r="BL153" s="24" t="s">
        <v>141</v>
      </c>
      <c r="BM153" s="24" t="s">
        <v>254</v>
      </c>
    </row>
    <row r="154" spans="2:65" s="11" customFormat="1">
      <c r="B154" s="164"/>
      <c r="D154" s="165" t="s">
        <v>143</v>
      </c>
      <c r="E154" s="166" t="s">
        <v>5</v>
      </c>
      <c r="F154" s="167" t="s">
        <v>178</v>
      </c>
      <c r="H154" s="168">
        <v>48</v>
      </c>
      <c r="L154" s="164"/>
      <c r="M154" s="169"/>
      <c r="N154" s="170"/>
      <c r="O154" s="170"/>
      <c r="P154" s="170"/>
      <c r="Q154" s="170"/>
      <c r="R154" s="170"/>
      <c r="S154" s="170"/>
      <c r="T154" s="171"/>
      <c r="AT154" s="166" t="s">
        <v>143</v>
      </c>
      <c r="AU154" s="166" t="s">
        <v>82</v>
      </c>
      <c r="AV154" s="11" t="s">
        <v>82</v>
      </c>
      <c r="AW154" s="11" t="s">
        <v>36</v>
      </c>
      <c r="AX154" s="11" t="s">
        <v>72</v>
      </c>
      <c r="AY154" s="166" t="s">
        <v>133</v>
      </c>
    </row>
    <row r="155" spans="2:65" s="11" customFormat="1">
      <c r="B155" s="164"/>
      <c r="D155" s="165" t="s">
        <v>143</v>
      </c>
      <c r="E155" s="166" t="s">
        <v>5</v>
      </c>
      <c r="F155" s="167" t="s">
        <v>179</v>
      </c>
      <c r="H155" s="168">
        <v>35.9</v>
      </c>
      <c r="L155" s="164"/>
      <c r="M155" s="169"/>
      <c r="N155" s="170"/>
      <c r="O155" s="170"/>
      <c r="P155" s="170"/>
      <c r="Q155" s="170"/>
      <c r="R155" s="170"/>
      <c r="S155" s="170"/>
      <c r="T155" s="171"/>
      <c r="AT155" s="166" t="s">
        <v>143</v>
      </c>
      <c r="AU155" s="166" t="s">
        <v>82</v>
      </c>
      <c r="AV155" s="11" t="s">
        <v>82</v>
      </c>
      <c r="AW155" s="11" t="s">
        <v>36</v>
      </c>
      <c r="AX155" s="11" t="s">
        <v>72</v>
      </c>
      <c r="AY155" s="166" t="s">
        <v>133</v>
      </c>
    </row>
    <row r="156" spans="2:65" s="11" customFormat="1">
      <c r="B156" s="164"/>
      <c r="D156" s="165" t="s">
        <v>143</v>
      </c>
      <c r="E156" s="166" t="s">
        <v>5</v>
      </c>
      <c r="F156" s="167" t="s">
        <v>255</v>
      </c>
      <c r="H156" s="168">
        <v>7.6</v>
      </c>
      <c r="L156" s="164"/>
      <c r="M156" s="169"/>
      <c r="N156" s="170"/>
      <c r="O156" s="170"/>
      <c r="P156" s="170"/>
      <c r="Q156" s="170"/>
      <c r="R156" s="170"/>
      <c r="S156" s="170"/>
      <c r="T156" s="171"/>
      <c r="AT156" s="166" t="s">
        <v>143</v>
      </c>
      <c r="AU156" s="166" t="s">
        <v>82</v>
      </c>
      <c r="AV156" s="11" t="s">
        <v>82</v>
      </c>
      <c r="AW156" s="11" t="s">
        <v>36</v>
      </c>
      <c r="AX156" s="11" t="s">
        <v>72</v>
      </c>
      <c r="AY156" s="166" t="s">
        <v>133</v>
      </c>
    </row>
    <row r="157" spans="2:65" s="12" customFormat="1">
      <c r="B157" s="181"/>
      <c r="D157" s="165" t="s">
        <v>143</v>
      </c>
      <c r="E157" s="182" t="s">
        <v>5</v>
      </c>
      <c r="F157" s="183" t="s">
        <v>180</v>
      </c>
      <c r="H157" s="184">
        <v>91.5</v>
      </c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143</v>
      </c>
      <c r="AU157" s="182" t="s">
        <v>82</v>
      </c>
      <c r="AV157" s="12" t="s">
        <v>141</v>
      </c>
      <c r="AW157" s="12" t="s">
        <v>36</v>
      </c>
      <c r="AX157" s="12" t="s">
        <v>77</v>
      </c>
      <c r="AY157" s="182" t="s">
        <v>133</v>
      </c>
    </row>
    <row r="158" spans="2:65" s="1" customFormat="1" ht="25.5" customHeight="1">
      <c r="B158" s="152"/>
      <c r="C158" s="153" t="s">
        <v>256</v>
      </c>
      <c r="D158" s="153" t="s">
        <v>136</v>
      </c>
      <c r="E158" s="154" t="s">
        <v>257</v>
      </c>
      <c r="F158" s="155" t="s">
        <v>258</v>
      </c>
      <c r="G158" s="156" t="s">
        <v>160</v>
      </c>
      <c r="H158" s="157">
        <v>1</v>
      </c>
      <c r="I158" s="158">
        <v>0</v>
      </c>
      <c r="J158" s="158">
        <f>ROUND(I158*H158,2)</f>
        <v>0</v>
      </c>
      <c r="K158" s="155" t="s">
        <v>140</v>
      </c>
      <c r="L158" s="39"/>
      <c r="M158" s="159" t="s">
        <v>5</v>
      </c>
      <c r="N158" s="160" t="s">
        <v>43</v>
      </c>
      <c r="O158" s="161">
        <v>0.126</v>
      </c>
      <c r="P158" s="161">
        <f>O158*H158</f>
        <v>0.126</v>
      </c>
      <c r="Q158" s="161">
        <v>2.1000000000000001E-4</v>
      </c>
      <c r="R158" s="161">
        <f>Q158*H158</f>
        <v>2.1000000000000001E-4</v>
      </c>
      <c r="S158" s="161">
        <v>0</v>
      </c>
      <c r="T158" s="162">
        <f>S158*H158</f>
        <v>0</v>
      </c>
      <c r="AR158" s="24" t="s">
        <v>141</v>
      </c>
      <c r="AT158" s="24" t="s">
        <v>136</v>
      </c>
      <c r="AU158" s="24" t="s">
        <v>82</v>
      </c>
      <c r="AY158" s="24" t="s">
        <v>133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24" t="s">
        <v>77</v>
      </c>
      <c r="BK158" s="163">
        <f>ROUND(I158*H158,2)</f>
        <v>0</v>
      </c>
      <c r="BL158" s="24" t="s">
        <v>141</v>
      </c>
      <c r="BM158" s="24" t="s">
        <v>259</v>
      </c>
    </row>
    <row r="159" spans="2:65" s="11" customFormat="1">
      <c r="B159" s="164"/>
      <c r="D159" s="165" t="s">
        <v>143</v>
      </c>
      <c r="E159" s="166" t="s">
        <v>5</v>
      </c>
      <c r="F159" s="167" t="s">
        <v>260</v>
      </c>
      <c r="H159" s="168">
        <v>1</v>
      </c>
      <c r="L159" s="164"/>
      <c r="M159" s="169"/>
      <c r="N159" s="170"/>
      <c r="O159" s="170"/>
      <c r="P159" s="170"/>
      <c r="Q159" s="170"/>
      <c r="R159" s="170"/>
      <c r="S159" s="170"/>
      <c r="T159" s="171"/>
      <c r="AT159" s="166" t="s">
        <v>143</v>
      </c>
      <c r="AU159" s="166" t="s">
        <v>82</v>
      </c>
      <c r="AV159" s="11" t="s">
        <v>82</v>
      </c>
      <c r="AW159" s="11" t="s">
        <v>36</v>
      </c>
      <c r="AX159" s="11" t="s">
        <v>77</v>
      </c>
      <c r="AY159" s="166" t="s">
        <v>133</v>
      </c>
    </row>
    <row r="160" spans="2:65" s="1" customFormat="1" ht="16.5" customHeight="1">
      <c r="B160" s="152"/>
      <c r="C160" s="153" t="s">
        <v>261</v>
      </c>
      <c r="D160" s="153" t="s">
        <v>136</v>
      </c>
      <c r="E160" s="154" t="s">
        <v>262</v>
      </c>
      <c r="F160" s="155" t="s">
        <v>263</v>
      </c>
      <c r="G160" s="156" t="s">
        <v>160</v>
      </c>
      <c r="H160" s="157">
        <v>91.5</v>
      </c>
      <c r="I160" s="158">
        <v>0</v>
      </c>
      <c r="J160" s="158">
        <f>ROUND(I160*H160,2)</f>
        <v>0</v>
      </c>
      <c r="K160" s="155" t="s">
        <v>140</v>
      </c>
      <c r="L160" s="39"/>
      <c r="M160" s="159" t="s">
        <v>5</v>
      </c>
      <c r="N160" s="160" t="s">
        <v>43</v>
      </c>
      <c r="O160" s="161">
        <v>0.308</v>
      </c>
      <c r="P160" s="161">
        <f>O160*H160</f>
        <v>28.181999999999999</v>
      </c>
      <c r="Q160" s="161">
        <v>4.0000000000000003E-5</v>
      </c>
      <c r="R160" s="161">
        <f>Q160*H160</f>
        <v>3.6600000000000005E-3</v>
      </c>
      <c r="S160" s="161">
        <v>0</v>
      </c>
      <c r="T160" s="162">
        <f>S160*H160</f>
        <v>0</v>
      </c>
      <c r="AR160" s="24" t="s">
        <v>141</v>
      </c>
      <c r="AT160" s="24" t="s">
        <v>136</v>
      </c>
      <c r="AU160" s="24" t="s">
        <v>82</v>
      </c>
      <c r="AY160" s="24" t="s">
        <v>133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24" t="s">
        <v>77</v>
      </c>
      <c r="BK160" s="163">
        <f>ROUND(I160*H160,2)</f>
        <v>0</v>
      </c>
      <c r="BL160" s="24" t="s">
        <v>141</v>
      </c>
      <c r="BM160" s="24" t="s">
        <v>264</v>
      </c>
    </row>
    <row r="161" spans="2:65" s="11" customFormat="1">
      <c r="B161" s="164"/>
      <c r="D161" s="165" t="s">
        <v>143</v>
      </c>
      <c r="E161" s="166" t="s">
        <v>5</v>
      </c>
      <c r="F161" s="167" t="s">
        <v>178</v>
      </c>
      <c r="H161" s="168">
        <v>48</v>
      </c>
      <c r="L161" s="164"/>
      <c r="M161" s="169"/>
      <c r="N161" s="170"/>
      <c r="O161" s="170"/>
      <c r="P161" s="170"/>
      <c r="Q161" s="170"/>
      <c r="R161" s="170"/>
      <c r="S161" s="170"/>
      <c r="T161" s="171"/>
      <c r="AT161" s="166" t="s">
        <v>143</v>
      </c>
      <c r="AU161" s="166" t="s">
        <v>82</v>
      </c>
      <c r="AV161" s="11" t="s">
        <v>82</v>
      </c>
      <c r="AW161" s="11" t="s">
        <v>36</v>
      </c>
      <c r="AX161" s="11" t="s">
        <v>72</v>
      </c>
      <c r="AY161" s="166" t="s">
        <v>133</v>
      </c>
    </row>
    <row r="162" spans="2:65" s="11" customFormat="1">
      <c r="B162" s="164"/>
      <c r="D162" s="165" t="s">
        <v>143</v>
      </c>
      <c r="E162" s="166" t="s">
        <v>5</v>
      </c>
      <c r="F162" s="167" t="s">
        <v>179</v>
      </c>
      <c r="H162" s="168">
        <v>35.9</v>
      </c>
      <c r="L162" s="164"/>
      <c r="M162" s="169"/>
      <c r="N162" s="170"/>
      <c r="O162" s="170"/>
      <c r="P162" s="170"/>
      <c r="Q162" s="170"/>
      <c r="R162" s="170"/>
      <c r="S162" s="170"/>
      <c r="T162" s="171"/>
      <c r="AT162" s="166" t="s">
        <v>143</v>
      </c>
      <c r="AU162" s="166" t="s">
        <v>82</v>
      </c>
      <c r="AV162" s="11" t="s">
        <v>82</v>
      </c>
      <c r="AW162" s="11" t="s">
        <v>36</v>
      </c>
      <c r="AX162" s="11" t="s">
        <v>72</v>
      </c>
      <c r="AY162" s="166" t="s">
        <v>133</v>
      </c>
    </row>
    <row r="163" spans="2:65" s="11" customFormat="1">
      <c r="B163" s="164"/>
      <c r="D163" s="165" t="s">
        <v>143</v>
      </c>
      <c r="E163" s="166" t="s">
        <v>5</v>
      </c>
      <c r="F163" s="167" t="s">
        <v>255</v>
      </c>
      <c r="H163" s="168">
        <v>7.6</v>
      </c>
      <c r="L163" s="164"/>
      <c r="M163" s="169"/>
      <c r="N163" s="170"/>
      <c r="O163" s="170"/>
      <c r="P163" s="170"/>
      <c r="Q163" s="170"/>
      <c r="R163" s="170"/>
      <c r="S163" s="170"/>
      <c r="T163" s="171"/>
      <c r="AT163" s="166" t="s">
        <v>143</v>
      </c>
      <c r="AU163" s="166" t="s">
        <v>82</v>
      </c>
      <c r="AV163" s="11" t="s">
        <v>82</v>
      </c>
      <c r="AW163" s="11" t="s">
        <v>36</v>
      </c>
      <c r="AX163" s="11" t="s">
        <v>72</v>
      </c>
      <c r="AY163" s="166" t="s">
        <v>133</v>
      </c>
    </row>
    <row r="164" spans="2:65" s="12" customFormat="1">
      <c r="B164" s="181"/>
      <c r="D164" s="165" t="s">
        <v>143</v>
      </c>
      <c r="E164" s="182" t="s">
        <v>5</v>
      </c>
      <c r="F164" s="183" t="s">
        <v>180</v>
      </c>
      <c r="H164" s="184">
        <v>91.5</v>
      </c>
      <c r="L164" s="181"/>
      <c r="M164" s="185"/>
      <c r="N164" s="186"/>
      <c r="O164" s="186"/>
      <c r="P164" s="186"/>
      <c r="Q164" s="186"/>
      <c r="R164" s="186"/>
      <c r="S164" s="186"/>
      <c r="T164" s="187"/>
      <c r="AT164" s="182" t="s">
        <v>143</v>
      </c>
      <c r="AU164" s="182" t="s">
        <v>82</v>
      </c>
      <c r="AV164" s="12" t="s">
        <v>141</v>
      </c>
      <c r="AW164" s="12" t="s">
        <v>36</v>
      </c>
      <c r="AX164" s="12" t="s">
        <v>77</v>
      </c>
      <c r="AY164" s="182" t="s">
        <v>133</v>
      </c>
    </row>
    <row r="165" spans="2:65" s="1" customFormat="1" ht="25.5" customHeight="1">
      <c r="B165" s="152"/>
      <c r="C165" s="153" t="s">
        <v>265</v>
      </c>
      <c r="D165" s="153" t="s">
        <v>136</v>
      </c>
      <c r="E165" s="154" t="s">
        <v>266</v>
      </c>
      <c r="F165" s="155" t="s">
        <v>267</v>
      </c>
      <c r="G165" s="156" t="s">
        <v>171</v>
      </c>
      <c r="H165" s="157">
        <v>0.35</v>
      </c>
      <c r="I165" s="158">
        <v>0</v>
      </c>
      <c r="J165" s="158">
        <f>ROUND(I165*H165,2)</f>
        <v>0</v>
      </c>
      <c r="K165" s="155" t="s">
        <v>140</v>
      </c>
      <c r="L165" s="39"/>
      <c r="M165" s="159" t="s">
        <v>5</v>
      </c>
      <c r="N165" s="160" t="s">
        <v>43</v>
      </c>
      <c r="O165" s="161">
        <v>1.23</v>
      </c>
      <c r="P165" s="161">
        <f>O165*H165</f>
        <v>0.43049999999999999</v>
      </c>
      <c r="Q165" s="161">
        <v>1.2529999999999999E-2</v>
      </c>
      <c r="R165" s="161">
        <f>Q165*H165</f>
        <v>4.3854999999999996E-3</v>
      </c>
      <c r="S165" s="161">
        <v>0</v>
      </c>
      <c r="T165" s="162">
        <f>S165*H165</f>
        <v>0</v>
      </c>
      <c r="AR165" s="24" t="s">
        <v>141</v>
      </c>
      <c r="AT165" s="24" t="s">
        <v>136</v>
      </c>
      <c r="AU165" s="24" t="s">
        <v>82</v>
      </c>
      <c r="AY165" s="24" t="s">
        <v>133</v>
      </c>
      <c r="BE165" s="163">
        <f>IF(N165="základní",J165,0)</f>
        <v>0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24" t="s">
        <v>77</v>
      </c>
      <c r="BK165" s="163">
        <f>ROUND(I165*H165,2)</f>
        <v>0</v>
      </c>
      <c r="BL165" s="24" t="s">
        <v>141</v>
      </c>
      <c r="BM165" s="24" t="s">
        <v>268</v>
      </c>
    </row>
    <row r="166" spans="2:65" s="1" customFormat="1" ht="25.5" customHeight="1">
      <c r="B166" s="152"/>
      <c r="C166" s="153" t="s">
        <v>269</v>
      </c>
      <c r="D166" s="153" t="s">
        <v>136</v>
      </c>
      <c r="E166" s="154" t="s">
        <v>270</v>
      </c>
      <c r="F166" s="155" t="s">
        <v>271</v>
      </c>
      <c r="G166" s="156" t="s">
        <v>226</v>
      </c>
      <c r="H166" s="157">
        <v>1</v>
      </c>
      <c r="I166" s="158">
        <v>0</v>
      </c>
      <c r="J166" s="158">
        <f>ROUND(I166*H166,2)</f>
        <v>0</v>
      </c>
      <c r="K166" s="155" t="s">
        <v>5</v>
      </c>
      <c r="L166" s="39"/>
      <c r="M166" s="159" t="s">
        <v>5</v>
      </c>
      <c r="N166" s="160" t="s">
        <v>43</v>
      </c>
      <c r="O166" s="161">
        <v>0</v>
      </c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AR166" s="24" t="s">
        <v>141</v>
      </c>
      <c r="AT166" s="24" t="s">
        <v>136</v>
      </c>
      <c r="AU166" s="24" t="s">
        <v>82</v>
      </c>
      <c r="AY166" s="24" t="s">
        <v>133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24" t="s">
        <v>77</v>
      </c>
      <c r="BK166" s="163">
        <f>ROUND(I166*H166,2)</f>
        <v>0</v>
      </c>
      <c r="BL166" s="24" t="s">
        <v>141</v>
      </c>
      <c r="BM166" s="24" t="s">
        <v>272</v>
      </c>
    </row>
    <row r="167" spans="2:65" s="1" customFormat="1" ht="25.5" customHeight="1">
      <c r="B167" s="152"/>
      <c r="C167" s="153" t="s">
        <v>273</v>
      </c>
      <c r="D167" s="153" t="s">
        <v>136</v>
      </c>
      <c r="E167" s="154" t="s">
        <v>274</v>
      </c>
      <c r="F167" s="155" t="s">
        <v>275</v>
      </c>
      <c r="G167" s="156" t="s">
        <v>226</v>
      </c>
      <c r="H167" s="157">
        <v>1</v>
      </c>
      <c r="I167" s="158">
        <v>0</v>
      </c>
      <c r="J167" s="158">
        <f>ROUND(I167*H167,2)</f>
        <v>0</v>
      </c>
      <c r="K167" s="155" t="s">
        <v>5</v>
      </c>
      <c r="L167" s="39"/>
      <c r="M167" s="159" t="s">
        <v>5</v>
      </c>
      <c r="N167" s="160" t="s">
        <v>43</v>
      </c>
      <c r="O167" s="161">
        <v>0</v>
      </c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24" t="s">
        <v>141</v>
      </c>
      <c r="AT167" s="24" t="s">
        <v>136</v>
      </c>
      <c r="AU167" s="24" t="s">
        <v>82</v>
      </c>
      <c r="AY167" s="24" t="s">
        <v>133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24" t="s">
        <v>77</v>
      </c>
      <c r="BK167" s="163">
        <f>ROUND(I167*H167,2)</f>
        <v>0</v>
      </c>
      <c r="BL167" s="24" t="s">
        <v>141</v>
      </c>
      <c r="BM167" s="24" t="s">
        <v>276</v>
      </c>
    </row>
    <row r="168" spans="2:65" s="1" customFormat="1" ht="16.5" customHeight="1">
      <c r="B168" s="152"/>
      <c r="C168" s="153" t="s">
        <v>277</v>
      </c>
      <c r="D168" s="153" t="s">
        <v>136</v>
      </c>
      <c r="E168" s="154" t="s">
        <v>278</v>
      </c>
      <c r="F168" s="155" t="s">
        <v>279</v>
      </c>
      <c r="G168" s="156" t="s">
        <v>160</v>
      </c>
      <c r="H168" s="157">
        <v>1.8</v>
      </c>
      <c r="I168" s="158">
        <v>0</v>
      </c>
      <c r="J168" s="158">
        <f>ROUND(I168*H168,2)</f>
        <v>0</v>
      </c>
      <c r="K168" s="155" t="s">
        <v>140</v>
      </c>
      <c r="L168" s="39"/>
      <c r="M168" s="159" t="s">
        <v>5</v>
      </c>
      <c r="N168" s="160" t="s">
        <v>43</v>
      </c>
      <c r="O168" s="161">
        <v>0.28399999999999997</v>
      </c>
      <c r="P168" s="161">
        <f>O168*H168</f>
        <v>0.51119999999999999</v>
      </c>
      <c r="Q168" s="161">
        <v>0</v>
      </c>
      <c r="R168" s="161">
        <f>Q168*H168</f>
        <v>0</v>
      </c>
      <c r="S168" s="161">
        <v>0.26100000000000001</v>
      </c>
      <c r="T168" s="162">
        <f>S168*H168</f>
        <v>0.46980000000000005</v>
      </c>
      <c r="AR168" s="24" t="s">
        <v>141</v>
      </c>
      <c r="AT168" s="24" t="s">
        <v>136</v>
      </c>
      <c r="AU168" s="24" t="s">
        <v>82</v>
      </c>
      <c r="AY168" s="24" t="s">
        <v>133</v>
      </c>
      <c r="BE168" s="163">
        <f>IF(N168="základní",J168,0)</f>
        <v>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24" t="s">
        <v>77</v>
      </c>
      <c r="BK168" s="163">
        <f>ROUND(I168*H168,2)</f>
        <v>0</v>
      </c>
      <c r="BL168" s="24" t="s">
        <v>141</v>
      </c>
      <c r="BM168" s="24" t="s">
        <v>280</v>
      </c>
    </row>
    <row r="169" spans="2:65" s="11" customFormat="1">
      <c r="B169" s="164"/>
      <c r="D169" s="165" t="s">
        <v>143</v>
      </c>
      <c r="E169" s="166" t="s">
        <v>5</v>
      </c>
      <c r="F169" s="167" t="s">
        <v>281</v>
      </c>
      <c r="H169" s="168">
        <v>1.8</v>
      </c>
      <c r="L169" s="164"/>
      <c r="M169" s="169"/>
      <c r="N169" s="170"/>
      <c r="O169" s="170"/>
      <c r="P169" s="170"/>
      <c r="Q169" s="170"/>
      <c r="R169" s="170"/>
      <c r="S169" s="170"/>
      <c r="T169" s="171"/>
      <c r="AT169" s="166" t="s">
        <v>143</v>
      </c>
      <c r="AU169" s="166" t="s">
        <v>82</v>
      </c>
      <c r="AV169" s="11" t="s">
        <v>82</v>
      </c>
      <c r="AW169" s="11" t="s">
        <v>36</v>
      </c>
      <c r="AX169" s="11" t="s">
        <v>77</v>
      </c>
      <c r="AY169" s="166" t="s">
        <v>133</v>
      </c>
    </row>
    <row r="170" spans="2:65" s="1" customFormat="1" ht="16.5" customHeight="1">
      <c r="B170" s="152"/>
      <c r="C170" s="153" t="s">
        <v>282</v>
      </c>
      <c r="D170" s="153" t="s">
        <v>136</v>
      </c>
      <c r="E170" s="154" t="s">
        <v>283</v>
      </c>
      <c r="F170" s="155" t="s">
        <v>284</v>
      </c>
      <c r="G170" s="156" t="s">
        <v>160</v>
      </c>
      <c r="H170" s="157">
        <v>0.52500000000000002</v>
      </c>
      <c r="I170" s="158">
        <v>0</v>
      </c>
      <c r="J170" s="158">
        <f>ROUND(I170*H170,2)</f>
        <v>0</v>
      </c>
      <c r="K170" s="155" t="s">
        <v>140</v>
      </c>
      <c r="L170" s="39"/>
      <c r="M170" s="159" t="s">
        <v>5</v>
      </c>
      <c r="N170" s="160" t="s">
        <v>43</v>
      </c>
      <c r="O170" s="161">
        <v>0.42499999999999999</v>
      </c>
      <c r="P170" s="161">
        <f>O170*H170</f>
        <v>0.22312499999999999</v>
      </c>
      <c r="Q170" s="161">
        <v>0</v>
      </c>
      <c r="R170" s="161">
        <f>Q170*H170</f>
        <v>0</v>
      </c>
      <c r="S170" s="161">
        <v>5.5E-2</v>
      </c>
      <c r="T170" s="162">
        <f>S170*H170</f>
        <v>2.8875000000000001E-2</v>
      </c>
      <c r="AR170" s="24" t="s">
        <v>141</v>
      </c>
      <c r="AT170" s="24" t="s">
        <v>136</v>
      </c>
      <c r="AU170" s="24" t="s">
        <v>82</v>
      </c>
      <c r="AY170" s="24" t="s">
        <v>133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24" t="s">
        <v>77</v>
      </c>
      <c r="BK170" s="163">
        <f>ROUND(I170*H170,2)</f>
        <v>0</v>
      </c>
      <c r="BL170" s="24" t="s">
        <v>141</v>
      </c>
      <c r="BM170" s="24" t="s">
        <v>285</v>
      </c>
    </row>
    <row r="171" spans="2:65" s="11" customFormat="1">
      <c r="B171" s="164"/>
      <c r="D171" s="165" t="s">
        <v>143</v>
      </c>
      <c r="E171" s="166" t="s">
        <v>5</v>
      </c>
      <c r="F171" s="167" t="s">
        <v>286</v>
      </c>
      <c r="H171" s="168">
        <v>0.52500000000000002</v>
      </c>
      <c r="L171" s="164"/>
      <c r="M171" s="169"/>
      <c r="N171" s="170"/>
      <c r="O171" s="170"/>
      <c r="P171" s="170"/>
      <c r="Q171" s="170"/>
      <c r="R171" s="170"/>
      <c r="S171" s="170"/>
      <c r="T171" s="171"/>
      <c r="AT171" s="166" t="s">
        <v>143</v>
      </c>
      <c r="AU171" s="166" t="s">
        <v>82</v>
      </c>
      <c r="AV171" s="11" t="s">
        <v>82</v>
      </c>
      <c r="AW171" s="11" t="s">
        <v>36</v>
      </c>
      <c r="AX171" s="11" t="s">
        <v>77</v>
      </c>
      <c r="AY171" s="166" t="s">
        <v>133</v>
      </c>
    </row>
    <row r="172" spans="2:65" s="1" customFormat="1" ht="16.5" customHeight="1">
      <c r="B172" s="152"/>
      <c r="C172" s="153" t="s">
        <v>287</v>
      </c>
      <c r="D172" s="153" t="s">
        <v>136</v>
      </c>
      <c r="E172" s="154" t="s">
        <v>288</v>
      </c>
      <c r="F172" s="155" t="s">
        <v>289</v>
      </c>
      <c r="G172" s="156" t="s">
        <v>160</v>
      </c>
      <c r="H172" s="157">
        <v>6.18</v>
      </c>
      <c r="I172" s="158">
        <v>0</v>
      </c>
      <c r="J172" s="158">
        <f>ROUND(I172*H172,2)</f>
        <v>0</v>
      </c>
      <c r="K172" s="155" t="s">
        <v>140</v>
      </c>
      <c r="L172" s="39"/>
      <c r="M172" s="159" t="s">
        <v>5</v>
      </c>
      <c r="N172" s="160" t="s">
        <v>43</v>
      </c>
      <c r="O172" s="161">
        <v>0.5</v>
      </c>
      <c r="P172" s="161">
        <f>O172*H172</f>
        <v>3.09</v>
      </c>
      <c r="Q172" s="161">
        <v>0</v>
      </c>
      <c r="R172" s="161">
        <f>Q172*H172</f>
        <v>0</v>
      </c>
      <c r="S172" s="161">
        <v>0.183</v>
      </c>
      <c r="T172" s="162">
        <f>S172*H172</f>
        <v>1.1309399999999998</v>
      </c>
      <c r="AR172" s="24" t="s">
        <v>141</v>
      </c>
      <c r="AT172" s="24" t="s">
        <v>136</v>
      </c>
      <c r="AU172" s="24" t="s">
        <v>82</v>
      </c>
      <c r="AY172" s="24" t="s">
        <v>133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24" t="s">
        <v>77</v>
      </c>
      <c r="BK172" s="163">
        <f>ROUND(I172*H172,2)</f>
        <v>0</v>
      </c>
      <c r="BL172" s="24" t="s">
        <v>141</v>
      </c>
      <c r="BM172" s="24" t="s">
        <v>290</v>
      </c>
    </row>
    <row r="173" spans="2:65" s="11" customFormat="1">
      <c r="B173" s="164"/>
      <c r="D173" s="165" t="s">
        <v>143</v>
      </c>
      <c r="E173" s="166" t="s">
        <v>5</v>
      </c>
      <c r="F173" s="167" t="s">
        <v>291</v>
      </c>
      <c r="H173" s="168">
        <v>0.18</v>
      </c>
      <c r="L173" s="164"/>
      <c r="M173" s="169"/>
      <c r="N173" s="170"/>
      <c r="O173" s="170"/>
      <c r="P173" s="170"/>
      <c r="Q173" s="170"/>
      <c r="R173" s="170"/>
      <c r="S173" s="170"/>
      <c r="T173" s="171"/>
      <c r="AT173" s="166" t="s">
        <v>143</v>
      </c>
      <c r="AU173" s="166" t="s">
        <v>82</v>
      </c>
      <c r="AV173" s="11" t="s">
        <v>82</v>
      </c>
      <c r="AW173" s="11" t="s">
        <v>36</v>
      </c>
      <c r="AX173" s="11" t="s">
        <v>72</v>
      </c>
      <c r="AY173" s="166" t="s">
        <v>133</v>
      </c>
    </row>
    <row r="174" spans="2:65" s="11" customFormat="1">
      <c r="B174" s="164"/>
      <c r="D174" s="165" t="s">
        <v>143</v>
      </c>
      <c r="E174" s="166" t="s">
        <v>5</v>
      </c>
      <c r="F174" s="167" t="s">
        <v>292</v>
      </c>
      <c r="H174" s="168">
        <v>3.75</v>
      </c>
      <c r="L174" s="164"/>
      <c r="M174" s="169"/>
      <c r="N174" s="170"/>
      <c r="O174" s="170"/>
      <c r="P174" s="170"/>
      <c r="Q174" s="170"/>
      <c r="R174" s="170"/>
      <c r="S174" s="170"/>
      <c r="T174" s="171"/>
      <c r="AT174" s="166" t="s">
        <v>143</v>
      </c>
      <c r="AU174" s="166" t="s">
        <v>82</v>
      </c>
      <c r="AV174" s="11" t="s">
        <v>82</v>
      </c>
      <c r="AW174" s="11" t="s">
        <v>36</v>
      </c>
      <c r="AX174" s="11" t="s">
        <v>72</v>
      </c>
      <c r="AY174" s="166" t="s">
        <v>133</v>
      </c>
    </row>
    <row r="175" spans="2:65" s="11" customFormat="1">
      <c r="B175" s="164"/>
      <c r="D175" s="165" t="s">
        <v>143</v>
      </c>
      <c r="E175" s="166" t="s">
        <v>5</v>
      </c>
      <c r="F175" s="167" t="s">
        <v>293</v>
      </c>
      <c r="H175" s="168">
        <v>2.25</v>
      </c>
      <c r="L175" s="164"/>
      <c r="M175" s="169"/>
      <c r="N175" s="170"/>
      <c r="O175" s="170"/>
      <c r="P175" s="170"/>
      <c r="Q175" s="170"/>
      <c r="R175" s="170"/>
      <c r="S175" s="170"/>
      <c r="T175" s="171"/>
      <c r="AT175" s="166" t="s">
        <v>143</v>
      </c>
      <c r="AU175" s="166" t="s">
        <v>82</v>
      </c>
      <c r="AV175" s="11" t="s">
        <v>82</v>
      </c>
      <c r="AW175" s="11" t="s">
        <v>36</v>
      </c>
      <c r="AX175" s="11" t="s">
        <v>72</v>
      </c>
      <c r="AY175" s="166" t="s">
        <v>133</v>
      </c>
    </row>
    <row r="176" spans="2:65" s="12" customFormat="1">
      <c r="B176" s="181"/>
      <c r="D176" s="165" t="s">
        <v>143</v>
      </c>
      <c r="E176" s="182" t="s">
        <v>5</v>
      </c>
      <c r="F176" s="183" t="s">
        <v>180</v>
      </c>
      <c r="H176" s="184">
        <v>6.18</v>
      </c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143</v>
      </c>
      <c r="AU176" s="182" t="s">
        <v>82</v>
      </c>
      <c r="AV176" s="12" t="s">
        <v>141</v>
      </c>
      <c r="AW176" s="12" t="s">
        <v>36</v>
      </c>
      <c r="AX176" s="12" t="s">
        <v>77</v>
      </c>
      <c r="AY176" s="182" t="s">
        <v>133</v>
      </c>
    </row>
    <row r="177" spans="2:65" s="1" customFormat="1" ht="16.5" customHeight="1">
      <c r="B177" s="152"/>
      <c r="C177" s="153" t="s">
        <v>294</v>
      </c>
      <c r="D177" s="153" t="s">
        <v>136</v>
      </c>
      <c r="E177" s="154" t="s">
        <v>295</v>
      </c>
      <c r="F177" s="155" t="s">
        <v>296</v>
      </c>
      <c r="G177" s="156" t="s">
        <v>171</v>
      </c>
      <c r="H177" s="157">
        <v>30</v>
      </c>
      <c r="I177" s="158">
        <v>0</v>
      </c>
      <c r="J177" s="158">
        <f>ROUND(I177*H177,2)</f>
        <v>0</v>
      </c>
      <c r="K177" s="155" t="s">
        <v>140</v>
      </c>
      <c r="L177" s="39"/>
      <c r="M177" s="159" t="s">
        <v>5</v>
      </c>
      <c r="N177" s="160" t="s">
        <v>43</v>
      </c>
      <c r="O177" s="161">
        <v>0.13300000000000001</v>
      </c>
      <c r="P177" s="161">
        <f>O177*H177</f>
        <v>3.99</v>
      </c>
      <c r="Q177" s="161">
        <v>0</v>
      </c>
      <c r="R177" s="161">
        <f>Q177*H177</f>
        <v>0</v>
      </c>
      <c r="S177" s="161">
        <v>1.2999999999999999E-2</v>
      </c>
      <c r="T177" s="162">
        <f>S177*H177</f>
        <v>0.38999999999999996</v>
      </c>
      <c r="AR177" s="24" t="s">
        <v>141</v>
      </c>
      <c r="AT177" s="24" t="s">
        <v>136</v>
      </c>
      <c r="AU177" s="24" t="s">
        <v>82</v>
      </c>
      <c r="AY177" s="24" t="s">
        <v>133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24" t="s">
        <v>77</v>
      </c>
      <c r="BK177" s="163">
        <f>ROUND(I177*H177,2)</f>
        <v>0</v>
      </c>
      <c r="BL177" s="24" t="s">
        <v>141</v>
      </c>
      <c r="BM177" s="24" t="s">
        <v>297</v>
      </c>
    </row>
    <row r="178" spans="2:65" s="1" customFormat="1" ht="16.5" customHeight="1">
      <c r="B178" s="152"/>
      <c r="C178" s="153" t="s">
        <v>298</v>
      </c>
      <c r="D178" s="153" t="s">
        <v>136</v>
      </c>
      <c r="E178" s="154" t="s">
        <v>299</v>
      </c>
      <c r="F178" s="155" t="s">
        <v>300</v>
      </c>
      <c r="G178" s="156" t="s">
        <v>171</v>
      </c>
      <c r="H178" s="157">
        <v>3</v>
      </c>
      <c r="I178" s="158">
        <v>0</v>
      </c>
      <c r="J178" s="158">
        <f>ROUND(I178*H178,2)</f>
        <v>0</v>
      </c>
      <c r="K178" s="155" t="s">
        <v>140</v>
      </c>
      <c r="L178" s="39"/>
      <c r="M178" s="159" t="s">
        <v>5</v>
      </c>
      <c r="N178" s="160" t="s">
        <v>43</v>
      </c>
      <c r="O178" s="161">
        <v>0.443</v>
      </c>
      <c r="P178" s="161">
        <f>O178*H178</f>
        <v>1.329</v>
      </c>
      <c r="Q178" s="161">
        <v>0</v>
      </c>
      <c r="R178" s="161">
        <f>Q178*H178</f>
        <v>0</v>
      </c>
      <c r="S178" s="161">
        <v>3.6999999999999998E-2</v>
      </c>
      <c r="T178" s="162">
        <f>S178*H178</f>
        <v>0.11099999999999999</v>
      </c>
      <c r="AR178" s="24" t="s">
        <v>141</v>
      </c>
      <c r="AT178" s="24" t="s">
        <v>136</v>
      </c>
      <c r="AU178" s="24" t="s">
        <v>82</v>
      </c>
      <c r="AY178" s="24" t="s">
        <v>133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24" t="s">
        <v>77</v>
      </c>
      <c r="BK178" s="163">
        <f>ROUND(I178*H178,2)</f>
        <v>0</v>
      </c>
      <c r="BL178" s="24" t="s">
        <v>141</v>
      </c>
      <c r="BM178" s="24" t="s">
        <v>301</v>
      </c>
    </row>
    <row r="179" spans="2:65" s="1" customFormat="1" ht="25.5" customHeight="1">
      <c r="B179" s="152"/>
      <c r="C179" s="153" t="s">
        <v>302</v>
      </c>
      <c r="D179" s="153" t="s">
        <v>136</v>
      </c>
      <c r="E179" s="154" t="s">
        <v>303</v>
      </c>
      <c r="F179" s="155" t="s">
        <v>304</v>
      </c>
      <c r="G179" s="156" t="s">
        <v>160</v>
      </c>
      <c r="H179" s="157">
        <v>1</v>
      </c>
      <c r="I179" s="158">
        <v>0</v>
      </c>
      <c r="J179" s="158">
        <f>ROUND(I179*H179,2)</f>
        <v>0</v>
      </c>
      <c r="K179" s="155" t="s">
        <v>140</v>
      </c>
      <c r="L179" s="39"/>
      <c r="M179" s="159" t="s">
        <v>5</v>
      </c>
      <c r="N179" s="160" t="s">
        <v>43</v>
      </c>
      <c r="O179" s="161">
        <v>0.79</v>
      </c>
      <c r="P179" s="161">
        <f>O179*H179</f>
        <v>0.79</v>
      </c>
      <c r="Q179" s="161">
        <v>0</v>
      </c>
      <c r="R179" s="161">
        <f>Q179*H179</f>
        <v>0</v>
      </c>
      <c r="S179" s="161">
        <v>0.27</v>
      </c>
      <c r="T179" s="162">
        <f>S179*H179</f>
        <v>0.27</v>
      </c>
      <c r="AR179" s="24" t="s">
        <v>141</v>
      </c>
      <c r="AT179" s="24" t="s">
        <v>136</v>
      </c>
      <c r="AU179" s="24" t="s">
        <v>82</v>
      </c>
      <c r="AY179" s="24" t="s">
        <v>133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24" t="s">
        <v>77</v>
      </c>
      <c r="BK179" s="163">
        <f>ROUND(I179*H179,2)</f>
        <v>0</v>
      </c>
      <c r="BL179" s="24" t="s">
        <v>141</v>
      </c>
      <c r="BM179" s="24" t="s">
        <v>305</v>
      </c>
    </row>
    <row r="180" spans="2:65" s="11" customFormat="1">
      <c r="B180" s="164"/>
      <c r="D180" s="165" t="s">
        <v>143</v>
      </c>
      <c r="E180" s="166" t="s">
        <v>5</v>
      </c>
      <c r="F180" s="167" t="s">
        <v>162</v>
      </c>
      <c r="H180" s="168">
        <v>1</v>
      </c>
      <c r="L180" s="164"/>
      <c r="M180" s="169"/>
      <c r="N180" s="170"/>
      <c r="O180" s="170"/>
      <c r="P180" s="170"/>
      <c r="Q180" s="170"/>
      <c r="R180" s="170"/>
      <c r="S180" s="170"/>
      <c r="T180" s="171"/>
      <c r="AT180" s="166" t="s">
        <v>143</v>
      </c>
      <c r="AU180" s="166" t="s">
        <v>82</v>
      </c>
      <c r="AV180" s="11" t="s">
        <v>82</v>
      </c>
      <c r="AW180" s="11" t="s">
        <v>36</v>
      </c>
      <c r="AX180" s="11" t="s">
        <v>77</v>
      </c>
      <c r="AY180" s="166" t="s">
        <v>133</v>
      </c>
    </row>
    <row r="181" spans="2:65" s="1" customFormat="1" ht="25.5" customHeight="1">
      <c r="B181" s="152"/>
      <c r="C181" s="153" t="s">
        <v>306</v>
      </c>
      <c r="D181" s="153" t="s">
        <v>136</v>
      </c>
      <c r="E181" s="154" t="s">
        <v>307</v>
      </c>
      <c r="F181" s="155" t="s">
        <v>308</v>
      </c>
      <c r="G181" s="156" t="s">
        <v>160</v>
      </c>
      <c r="H181" s="157">
        <v>1.5</v>
      </c>
      <c r="I181" s="158">
        <v>0</v>
      </c>
      <c r="J181" s="158">
        <f>ROUND(I181*H181,2)</f>
        <v>0</v>
      </c>
      <c r="K181" s="155" t="s">
        <v>140</v>
      </c>
      <c r="L181" s="39"/>
      <c r="M181" s="159" t="s">
        <v>5</v>
      </c>
      <c r="N181" s="160" t="s">
        <v>43</v>
      </c>
      <c r="O181" s="161">
        <v>0.43</v>
      </c>
      <c r="P181" s="161">
        <f>O181*H181</f>
        <v>0.64500000000000002</v>
      </c>
      <c r="Q181" s="161">
        <v>0</v>
      </c>
      <c r="R181" s="161">
        <f>Q181*H181</f>
        <v>0</v>
      </c>
      <c r="S181" s="161">
        <v>0.27</v>
      </c>
      <c r="T181" s="162">
        <f>S181*H181</f>
        <v>0.40500000000000003</v>
      </c>
      <c r="AR181" s="24" t="s">
        <v>141</v>
      </c>
      <c r="AT181" s="24" t="s">
        <v>136</v>
      </c>
      <c r="AU181" s="24" t="s">
        <v>82</v>
      </c>
      <c r="AY181" s="24" t="s">
        <v>133</v>
      </c>
      <c r="BE181" s="163">
        <f>IF(N181="základní",J181,0)</f>
        <v>0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24" t="s">
        <v>77</v>
      </c>
      <c r="BK181" s="163">
        <f>ROUND(I181*H181,2)</f>
        <v>0</v>
      </c>
      <c r="BL181" s="24" t="s">
        <v>141</v>
      </c>
      <c r="BM181" s="24" t="s">
        <v>309</v>
      </c>
    </row>
    <row r="182" spans="2:65" s="11" customFormat="1">
      <c r="B182" s="164"/>
      <c r="D182" s="165" t="s">
        <v>143</v>
      </c>
      <c r="E182" s="166" t="s">
        <v>5</v>
      </c>
      <c r="F182" s="167" t="s">
        <v>310</v>
      </c>
      <c r="H182" s="168">
        <v>1.5</v>
      </c>
      <c r="L182" s="164"/>
      <c r="M182" s="169"/>
      <c r="N182" s="170"/>
      <c r="O182" s="170"/>
      <c r="P182" s="170"/>
      <c r="Q182" s="170"/>
      <c r="R182" s="170"/>
      <c r="S182" s="170"/>
      <c r="T182" s="171"/>
      <c r="AT182" s="166" t="s">
        <v>143</v>
      </c>
      <c r="AU182" s="166" t="s">
        <v>82</v>
      </c>
      <c r="AV182" s="11" t="s">
        <v>82</v>
      </c>
      <c r="AW182" s="11" t="s">
        <v>36</v>
      </c>
      <c r="AX182" s="11" t="s">
        <v>77</v>
      </c>
      <c r="AY182" s="166" t="s">
        <v>133</v>
      </c>
    </row>
    <row r="183" spans="2:65" s="1" customFormat="1" ht="25.5" customHeight="1">
      <c r="B183" s="152"/>
      <c r="C183" s="153" t="s">
        <v>311</v>
      </c>
      <c r="D183" s="153" t="s">
        <v>136</v>
      </c>
      <c r="E183" s="154" t="s">
        <v>312</v>
      </c>
      <c r="F183" s="155" t="s">
        <v>313</v>
      </c>
      <c r="G183" s="156" t="s">
        <v>171</v>
      </c>
      <c r="H183" s="157">
        <v>12</v>
      </c>
      <c r="I183" s="158">
        <v>0</v>
      </c>
      <c r="J183" s="158">
        <f>ROUND(I183*H183,2)</f>
        <v>0</v>
      </c>
      <c r="K183" s="155" t="s">
        <v>140</v>
      </c>
      <c r="L183" s="39"/>
      <c r="M183" s="159" t="s">
        <v>5</v>
      </c>
      <c r="N183" s="160" t="s">
        <v>43</v>
      </c>
      <c r="O183" s="161">
        <v>0.245</v>
      </c>
      <c r="P183" s="161">
        <f>O183*H183</f>
        <v>2.94</v>
      </c>
      <c r="Q183" s="161">
        <v>0</v>
      </c>
      <c r="R183" s="161">
        <f>Q183*H183</f>
        <v>0</v>
      </c>
      <c r="S183" s="161">
        <v>5.0000000000000001E-3</v>
      </c>
      <c r="T183" s="162">
        <f>S183*H183</f>
        <v>0.06</v>
      </c>
      <c r="AR183" s="24" t="s">
        <v>141</v>
      </c>
      <c r="AT183" s="24" t="s">
        <v>136</v>
      </c>
      <c r="AU183" s="24" t="s">
        <v>82</v>
      </c>
      <c r="AY183" s="24" t="s">
        <v>133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24" t="s">
        <v>77</v>
      </c>
      <c r="BK183" s="163">
        <f>ROUND(I183*H183,2)</f>
        <v>0</v>
      </c>
      <c r="BL183" s="24" t="s">
        <v>141</v>
      </c>
      <c r="BM183" s="24" t="s">
        <v>314</v>
      </c>
    </row>
    <row r="184" spans="2:65" s="11" customFormat="1">
      <c r="B184" s="164"/>
      <c r="D184" s="165" t="s">
        <v>143</v>
      </c>
      <c r="E184" s="166" t="s">
        <v>5</v>
      </c>
      <c r="F184" s="167" t="s">
        <v>213</v>
      </c>
      <c r="H184" s="168">
        <v>12</v>
      </c>
      <c r="L184" s="164"/>
      <c r="M184" s="169"/>
      <c r="N184" s="170"/>
      <c r="O184" s="170"/>
      <c r="P184" s="170"/>
      <c r="Q184" s="170"/>
      <c r="R184" s="170"/>
      <c r="S184" s="170"/>
      <c r="T184" s="171"/>
      <c r="AT184" s="166" t="s">
        <v>143</v>
      </c>
      <c r="AU184" s="166" t="s">
        <v>82</v>
      </c>
      <c r="AV184" s="11" t="s">
        <v>82</v>
      </c>
      <c r="AW184" s="11" t="s">
        <v>36</v>
      </c>
      <c r="AX184" s="11" t="s">
        <v>77</v>
      </c>
      <c r="AY184" s="166" t="s">
        <v>133</v>
      </c>
    </row>
    <row r="185" spans="2:65" s="1" customFormat="1" ht="25.5" customHeight="1">
      <c r="B185" s="152"/>
      <c r="C185" s="153" t="s">
        <v>315</v>
      </c>
      <c r="D185" s="153" t="s">
        <v>136</v>
      </c>
      <c r="E185" s="154" t="s">
        <v>316</v>
      </c>
      <c r="F185" s="155" t="s">
        <v>317</v>
      </c>
      <c r="G185" s="156" t="s">
        <v>171</v>
      </c>
      <c r="H185" s="157">
        <v>2</v>
      </c>
      <c r="I185" s="158">
        <v>0</v>
      </c>
      <c r="J185" s="158">
        <f>ROUND(I185*H185,2)</f>
        <v>0</v>
      </c>
      <c r="K185" s="155" t="s">
        <v>140</v>
      </c>
      <c r="L185" s="39"/>
      <c r="M185" s="159" t="s">
        <v>5</v>
      </c>
      <c r="N185" s="160" t="s">
        <v>43</v>
      </c>
      <c r="O185" s="161">
        <v>0.36099999999999999</v>
      </c>
      <c r="P185" s="161">
        <f>O185*H185</f>
        <v>0.72199999999999998</v>
      </c>
      <c r="Q185" s="161">
        <v>0</v>
      </c>
      <c r="R185" s="161">
        <f>Q185*H185</f>
        <v>0</v>
      </c>
      <c r="S185" s="161">
        <v>1.4999999999999999E-2</v>
      </c>
      <c r="T185" s="162">
        <f>S185*H185</f>
        <v>0.03</v>
      </c>
      <c r="AR185" s="24" t="s">
        <v>141</v>
      </c>
      <c r="AT185" s="24" t="s">
        <v>136</v>
      </c>
      <c r="AU185" s="24" t="s">
        <v>82</v>
      </c>
      <c r="AY185" s="24" t="s">
        <v>133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24" t="s">
        <v>77</v>
      </c>
      <c r="BK185" s="163">
        <f>ROUND(I185*H185,2)</f>
        <v>0</v>
      </c>
      <c r="BL185" s="24" t="s">
        <v>141</v>
      </c>
      <c r="BM185" s="24" t="s">
        <v>318</v>
      </c>
    </row>
    <row r="186" spans="2:65" s="11" customFormat="1">
      <c r="B186" s="164"/>
      <c r="D186" s="165" t="s">
        <v>143</v>
      </c>
      <c r="E186" s="166" t="s">
        <v>5</v>
      </c>
      <c r="F186" s="167" t="s">
        <v>218</v>
      </c>
      <c r="H186" s="168">
        <v>2</v>
      </c>
      <c r="L186" s="164"/>
      <c r="M186" s="169"/>
      <c r="N186" s="170"/>
      <c r="O186" s="170"/>
      <c r="P186" s="170"/>
      <c r="Q186" s="170"/>
      <c r="R186" s="170"/>
      <c r="S186" s="170"/>
      <c r="T186" s="171"/>
      <c r="AT186" s="166" t="s">
        <v>143</v>
      </c>
      <c r="AU186" s="166" t="s">
        <v>82</v>
      </c>
      <c r="AV186" s="11" t="s">
        <v>82</v>
      </c>
      <c r="AW186" s="11" t="s">
        <v>36</v>
      </c>
      <c r="AX186" s="11" t="s">
        <v>77</v>
      </c>
      <c r="AY186" s="166" t="s">
        <v>133</v>
      </c>
    </row>
    <row r="187" spans="2:65" s="1" customFormat="1" ht="25.5" customHeight="1">
      <c r="B187" s="152"/>
      <c r="C187" s="153" t="s">
        <v>319</v>
      </c>
      <c r="D187" s="153" t="s">
        <v>136</v>
      </c>
      <c r="E187" s="154" t="s">
        <v>320</v>
      </c>
      <c r="F187" s="155" t="s">
        <v>321</v>
      </c>
      <c r="G187" s="156" t="s">
        <v>171</v>
      </c>
      <c r="H187" s="157">
        <v>2</v>
      </c>
      <c r="I187" s="158">
        <v>0</v>
      </c>
      <c r="J187" s="158">
        <f>ROUND(I187*H187,2)</f>
        <v>0</v>
      </c>
      <c r="K187" s="155" t="s">
        <v>140</v>
      </c>
      <c r="L187" s="39"/>
      <c r="M187" s="159" t="s">
        <v>5</v>
      </c>
      <c r="N187" s="160" t="s">
        <v>43</v>
      </c>
      <c r="O187" s="161">
        <v>0.41299999999999998</v>
      </c>
      <c r="P187" s="161">
        <f>O187*H187</f>
        <v>0.82599999999999996</v>
      </c>
      <c r="Q187" s="161">
        <v>0</v>
      </c>
      <c r="R187" s="161">
        <f>Q187*H187</f>
        <v>0</v>
      </c>
      <c r="S187" s="161">
        <v>2.7E-2</v>
      </c>
      <c r="T187" s="162">
        <f>S187*H187</f>
        <v>5.3999999999999999E-2</v>
      </c>
      <c r="AR187" s="24" t="s">
        <v>141</v>
      </c>
      <c r="AT187" s="24" t="s">
        <v>136</v>
      </c>
      <c r="AU187" s="24" t="s">
        <v>82</v>
      </c>
      <c r="AY187" s="24" t="s">
        <v>133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24" t="s">
        <v>77</v>
      </c>
      <c r="BK187" s="163">
        <f>ROUND(I187*H187,2)</f>
        <v>0</v>
      </c>
      <c r="BL187" s="24" t="s">
        <v>141</v>
      </c>
      <c r="BM187" s="24" t="s">
        <v>322</v>
      </c>
    </row>
    <row r="188" spans="2:65" s="11" customFormat="1">
      <c r="B188" s="164"/>
      <c r="D188" s="165" t="s">
        <v>143</v>
      </c>
      <c r="E188" s="166" t="s">
        <v>5</v>
      </c>
      <c r="F188" s="167" t="s">
        <v>323</v>
      </c>
      <c r="H188" s="168">
        <v>2</v>
      </c>
      <c r="L188" s="164"/>
      <c r="M188" s="169"/>
      <c r="N188" s="170"/>
      <c r="O188" s="170"/>
      <c r="P188" s="170"/>
      <c r="Q188" s="170"/>
      <c r="R188" s="170"/>
      <c r="S188" s="170"/>
      <c r="T188" s="171"/>
      <c r="AT188" s="166" t="s">
        <v>143</v>
      </c>
      <c r="AU188" s="166" t="s">
        <v>82</v>
      </c>
      <c r="AV188" s="11" t="s">
        <v>82</v>
      </c>
      <c r="AW188" s="11" t="s">
        <v>36</v>
      </c>
      <c r="AX188" s="11" t="s">
        <v>77</v>
      </c>
      <c r="AY188" s="166" t="s">
        <v>133</v>
      </c>
    </row>
    <row r="189" spans="2:65" s="1" customFormat="1" ht="16.5" customHeight="1">
      <c r="B189" s="152"/>
      <c r="C189" s="153" t="s">
        <v>324</v>
      </c>
      <c r="D189" s="153" t="s">
        <v>136</v>
      </c>
      <c r="E189" s="154" t="s">
        <v>325</v>
      </c>
      <c r="F189" s="155" t="s">
        <v>326</v>
      </c>
      <c r="G189" s="156" t="s">
        <v>139</v>
      </c>
      <c r="H189" s="157">
        <v>1</v>
      </c>
      <c r="I189" s="158">
        <v>0</v>
      </c>
      <c r="J189" s="158">
        <f>ROUND(I189*H189,2)</f>
        <v>0</v>
      </c>
      <c r="K189" s="155" t="s">
        <v>5</v>
      </c>
      <c r="L189" s="39"/>
      <c r="M189" s="159" t="s">
        <v>5</v>
      </c>
      <c r="N189" s="160" t="s">
        <v>43</v>
      </c>
      <c r="O189" s="161">
        <v>0.11700000000000001</v>
      </c>
      <c r="P189" s="161">
        <f>O189*H189</f>
        <v>0.11700000000000001</v>
      </c>
      <c r="Q189" s="161">
        <v>0</v>
      </c>
      <c r="R189" s="161">
        <f>Q189*H189</f>
        <v>0</v>
      </c>
      <c r="S189" s="161">
        <v>8.9999999999999993E-3</v>
      </c>
      <c r="T189" s="162">
        <f>S189*H189</f>
        <v>8.9999999999999993E-3</v>
      </c>
      <c r="AR189" s="24" t="s">
        <v>141</v>
      </c>
      <c r="AT189" s="24" t="s">
        <v>136</v>
      </c>
      <c r="AU189" s="24" t="s">
        <v>82</v>
      </c>
      <c r="AY189" s="24" t="s">
        <v>133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24" t="s">
        <v>77</v>
      </c>
      <c r="BK189" s="163">
        <f>ROUND(I189*H189,2)</f>
        <v>0</v>
      </c>
      <c r="BL189" s="24" t="s">
        <v>141</v>
      </c>
      <c r="BM189" s="24" t="s">
        <v>327</v>
      </c>
    </row>
    <row r="190" spans="2:65" s="1" customFormat="1" ht="25.5" customHeight="1">
      <c r="B190" s="152"/>
      <c r="C190" s="153" t="s">
        <v>328</v>
      </c>
      <c r="D190" s="153" t="s">
        <v>136</v>
      </c>
      <c r="E190" s="154" t="s">
        <v>329</v>
      </c>
      <c r="F190" s="155" t="s">
        <v>330</v>
      </c>
      <c r="G190" s="156" t="s">
        <v>160</v>
      </c>
      <c r="H190" s="157">
        <v>5.48</v>
      </c>
      <c r="I190" s="158">
        <v>0</v>
      </c>
      <c r="J190" s="158">
        <f>ROUND(I190*H190,2)</f>
        <v>0</v>
      </c>
      <c r="K190" s="155" t="s">
        <v>140</v>
      </c>
      <c r="L190" s="39"/>
      <c r="M190" s="159" t="s">
        <v>5</v>
      </c>
      <c r="N190" s="160" t="s">
        <v>43</v>
      </c>
      <c r="O190" s="161">
        <v>0.26</v>
      </c>
      <c r="P190" s="161">
        <f>O190*H190</f>
        <v>1.4248000000000001</v>
      </c>
      <c r="Q190" s="161">
        <v>0</v>
      </c>
      <c r="R190" s="161">
        <f>Q190*H190</f>
        <v>0</v>
      </c>
      <c r="S190" s="161">
        <v>4.5999999999999999E-2</v>
      </c>
      <c r="T190" s="162">
        <f>S190*H190</f>
        <v>0.25208000000000003</v>
      </c>
      <c r="AR190" s="24" t="s">
        <v>141</v>
      </c>
      <c r="AT190" s="24" t="s">
        <v>136</v>
      </c>
      <c r="AU190" s="24" t="s">
        <v>82</v>
      </c>
      <c r="AY190" s="24" t="s">
        <v>133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24" t="s">
        <v>77</v>
      </c>
      <c r="BK190" s="163">
        <f>ROUND(I190*H190,2)</f>
        <v>0</v>
      </c>
      <c r="BL190" s="24" t="s">
        <v>141</v>
      </c>
      <c r="BM190" s="24" t="s">
        <v>331</v>
      </c>
    </row>
    <row r="191" spans="2:65" s="13" customFormat="1">
      <c r="B191" s="188"/>
      <c r="D191" s="165" t="s">
        <v>143</v>
      </c>
      <c r="E191" s="189" t="s">
        <v>5</v>
      </c>
      <c r="F191" s="190" t="s">
        <v>332</v>
      </c>
      <c r="H191" s="189" t="s">
        <v>5</v>
      </c>
      <c r="L191" s="188"/>
      <c r="M191" s="191"/>
      <c r="N191" s="192"/>
      <c r="O191" s="192"/>
      <c r="P191" s="192"/>
      <c r="Q191" s="192"/>
      <c r="R191" s="192"/>
      <c r="S191" s="192"/>
      <c r="T191" s="193"/>
      <c r="AT191" s="189" t="s">
        <v>143</v>
      </c>
      <c r="AU191" s="189" t="s">
        <v>82</v>
      </c>
      <c r="AV191" s="13" t="s">
        <v>77</v>
      </c>
      <c r="AW191" s="13" t="s">
        <v>36</v>
      </c>
      <c r="AX191" s="13" t="s">
        <v>72</v>
      </c>
      <c r="AY191" s="189" t="s">
        <v>133</v>
      </c>
    </row>
    <row r="192" spans="2:65" s="11" customFormat="1">
      <c r="B192" s="164"/>
      <c r="D192" s="165" t="s">
        <v>143</v>
      </c>
      <c r="E192" s="166" t="s">
        <v>5</v>
      </c>
      <c r="F192" s="167" t="s">
        <v>333</v>
      </c>
      <c r="H192" s="168">
        <v>5.5</v>
      </c>
      <c r="L192" s="164"/>
      <c r="M192" s="169"/>
      <c r="N192" s="170"/>
      <c r="O192" s="170"/>
      <c r="P192" s="170"/>
      <c r="Q192" s="170"/>
      <c r="R192" s="170"/>
      <c r="S192" s="170"/>
      <c r="T192" s="171"/>
      <c r="AT192" s="166" t="s">
        <v>143</v>
      </c>
      <c r="AU192" s="166" t="s">
        <v>82</v>
      </c>
      <c r="AV192" s="11" t="s">
        <v>82</v>
      </c>
      <c r="AW192" s="11" t="s">
        <v>36</v>
      </c>
      <c r="AX192" s="11" t="s">
        <v>72</v>
      </c>
      <c r="AY192" s="166" t="s">
        <v>133</v>
      </c>
    </row>
    <row r="193" spans="2:65" s="11" customFormat="1">
      <c r="B193" s="164"/>
      <c r="D193" s="165" t="s">
        <v>143</v>
      </c>
      <c r="E193" s="166" t="s">
        <v>5</v>
      </c>
      <c r="F193" s="167" t="s">
        <v>334</v>
      </c>
      <c r="H193" s="168">
        <v>5.5</v>
      </c>
      <c r="L193" s="164"/>
      <c r="M193" s="169"/>
      <c r="N193" s="170"/>
      <c r="O193" s="170"/>
      <c r="P193" s="170"/>
      <c r="Q193" s="170"/>
      <c r="R193" s="170"/>
      <c r="S193" s="170"/>
      <c r="T193" s="171"/>
      <c r="AT193" s="166" t="s">
        <v>143</v>
      </c>
      <c r="AU193" s="166" t="s">
        <v>82</v>
      </c>
      <c r="AV193" s="11" t="s">
        <v>82</v>
      </c>
      <c r="AW193" s="11" t="s">
        <v>36</v>
      </c>
      <c r="AX193" s="11" t="s">
        <v>72</v>
      </c>
      <c r="AY193" s="166" t="s">
        <v>133</v>
      </c>
    </row>
    <row r="194" spans="2:65" s="14" customFormat="1">
      <c r="B194" s="194"/>
      <c r="D194" s="165" t="s">
        <v>143</v>
      </c>
      <c r="E194" s="195" t="s">
        <v>5</v>
      </c>
      <c r="F194" s="196" t="s">
        <v>205</v>
      </c>
      <c r="H194" s="197">
        <v>11</v>
      </c>
      <c r="L194" s="194"/>
      <c r="M194" s="198"/>
      <c r="N194" s="199"/>
      <c r="O194" s="199"/>
      <c r="P194" s="199"/>
      <c r="Q194" s="199"/>
      <c r="R194" s="199"/>
      <c r="S194" s="199"/>
      <c r="T194" s="200"/>
      <c r="AT194" s="195" t="s">
        <v>143</v>
      </c>
      <c r="AU194" s="195" t="s">
        <v>82</v>
      </c>
      <c r="AV194" s="14" t="s">
        <v>134</v>
      </c>
      <c r="AW194" s="14" t="s">
        <v>36</v>
      </c>
      <c r="AX194" s="14" t="s">
        <v>72</v>
      </c>
      <c r="AY194" s="195" t="s">
        <v>133</v>
      </c>
    </row>
    <row r="195" spans="2:65" s="11" customFormat="1">
      <c r="B195" s="164"/>
      <c r="D195" s="165" t="s">
        <v>143</v>
      </c>
      <c r="E195" s="166" t="s">
        <v>5</v>
      </c>
      <c r="F195" s="167" t="s">
        <v>335</v>
      </c>
      <c r="H195" s="168">
        <v>-5.52</v>
      </c>
      <c r="L195" s="164"/>
      <c r="M195" s="169"/>
      <c r="N195" s="170"/>
      <c r="O195" s="170"/>
      <c r="P195" s="170"/>
      <c r="Q195" s="170"/>
      <c r="R195" s="170"/>
      <c r="S195" s="170"/>
      <c r="T195" s="171"/>
      <c r="AT195" s="166" t="s">
        <v>143</v>
      </c>
      <c r="AU195" s="166" t="s">
        <v>82</v>
      </c>
      <c r="AV195" s="11" t="s">
        <v>82</v>
      </c>
      <c r="AW195" s="11" t="s">
        <v>36</v>
      </c>
      <c r="AX195" s="11" t="s">
        <v>72</v>
      </c>
      <c r="AY195" s="166" t="s">
        <v>133</v>
      </c>
    </row>
    <row r="196" spans="2:65" s="12" customFormat="1">
      <c r="B196" s="181"/>
      <c r="D196" s="165" t="s">
        <v>143</v>
      </c>
      <c r="E196" s="182" t="s">
        <v>5</v>
      </c>
      <c r="F196" s="183" t="s">
        <v>180</v>
      </c>
      <c r="H196" s="184">
        <v>5.48</v>
      </c>
      <c r="L196" s="181"/>
      <c r="M196" s="185"/>
      <c r="N196" s="186"/>
      <c r="O196" s="186"/>
      <c r="P196" s="186"/>
      <c r="Q196" s="186"/>
      <c r="R196" s="186"/>
      <c r="S196" s="186"/>
      <c r="T196" s="187"/>
      <c r="AT196" s="182" t="s">
        <v>143</v>
      </c>
      <c r="AU196" s="182" t="s">
        <v>82</v>
      </c>
      <c r="AV196" s="12" t="s">
        <v>141</v>
      </c>
      <c r="AW196" s="12" t="s">
        <v>36</v>
      </c>
      <c r="AX196" s="12" t="s">
        <v>77</v>
      </c>
      <c r="AY196" s="182" t="s">
        <v>133</v>
      </c>
    </row>
    <row r="197" spans="2:65" s="1" customFormat="1" ht="16.5" customHeight="1">
      <c r="B197" s="152"/>
      <c r="C197" s="153" t="s">
        <v>336</v>
      </c>
      <c r="D197" s="153" t="s">
        <v>136</v>
      </c>
      <c r="E197" s="154" t="s">
        <v>337</v>
      </c>
      <c r="F197" s="155" t="s">
        <v>338</v>
      </c>
      <c r="G197" s="156" t="s">
        <v>160</v>
      </c>
      <c r="H197" s="157">
        <v>5.52</v>
      </c>
      <c r="I197" s="158">
        <v>0</v>
      </c>
      <c r="J197" s="158">
        <f>ROUND(I197*H197,2)</f>
        <v>0</v>
      </c>
      <c r="K197" s="155" t="s">
        <v>140</v>
      </c>
      <c r="L197" s="39"/>
      <c r="M197" s="159" t="s">
        <v>5</v>
      </c>
      <c r="N197" s="160" t="s">
        <v>43</v>
      </c>
      <c r="O197" s="161">
        <v>0.3</v>
      </c>
      <c r="P197" s="161">
        <f>O197*H197</f>
        <v>1.6559999999999999</v>
      </c>
      <c r="Q197" s="161">
        <v>0</v>
      </c>
      <c r="R197" s="161">
        <f>Q197*H197</f>
        <v>0</v>
      </c>
      <c r="S197" s="161">
        <v>6.8000000000000005E-2</v>
      </c>
      <c r="T197" s="162">
        <f>S197*H197</f>
        <v>0.37535999999999997</v>
      </c>
      <c r="AR197" s="24" t="s">
        <v>141</v>
      </c>
      <c r="AT197" s="24" t="s">
        <v>136</v>
      </c>
      <c r="AU197" s="24" t="s">
        <v>82</v>
      </c>
      <c r="AY197" s="24" t="s">
        <v>133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24" t="s">
        <v>77</v>
      </c>
      <c r="BK197" s="163">
        <f>ROUND(I197*H197,2)</f>
        <v>0</v>
      </c>
      <c r="BL197" s="24" t="s">
        <v>141</v>
      </c>
      <c r="BM197" s="24" t="s">
        <v>339</v>
      </c>
    </row>
    <row r="198" spans="2:65" s="11" customFormat="1">
      <c r="B198" s="164"/>
      <c r="D198" s="165" t="s">
        <v>143</v>
      </c>
      <c r="E198" s="166" t="s">
        <v>5</v>
      </c>
      <c r="F198" s="167" t="s">
        <v>340</v>
      </c>
      <c r="H198" s="168">
        <v>2.82</v>
      </c>
      <c r="L198" s="164"/>
      <c r="M198" s="169"/>
      <c r="N198" s="170"/>
      <c r="O198" s="170"/>
      <c r="P198" s="170"/>
      <c r="Q198" s="170"/>
      <c r="R198" s="170"/>
      <c r="S198" s="170"/>
      <c r="T198" s="171"/>
      <c r="AT198" s="166" t="s">
        <v>143</v>
      </c>
      <c r="AU198" s="166" t="s">
        <v>82</v>
      </c>
      <c r="AV198" s="11" t="s">
        <v>82</v>
      </c>
      <c r="AW198" s="11" t="s">
        <v>36</v>
      </c>
      <c r="AX198" s="11" t="s">
        <v>72</v>
      </c>
      <c r="AY198" s="166" t="s">
        <v>133</v>
      </c>
    </row>
    <row r="199" spans="2:65" s="11" customFormat="1">
      <c r="B199" s="164"/>
      <c r="D199" s="165" t="s">
        <v>143</v>
      </c>
      <c r="E199" s="166" t="s">
        <v>5</v>
      </c>
      <c r="F199" s="167" t="s">
        <v>341</v>
      </c>
      <c r="H199" s="168">
        <v>2.7</v>
      </c>
      <c r="L199" s="164"/>
      <c r="M199" s="169"/>
      <c r="N199" s="170"/>
      <c r="O199" s="170"/>
      <c r="P199" s="170"/>
      <c r="Q199" s="170"/>
      <c r="R199" s="170"/>
      <c r="S199" s="170"/>
      <c r="T199" s="171"/>
      <c r="AT199" s="166" t="s">
        <v>143</v>
      </c>
      <c r="AU199" s="166" t="s">
        <v>82</v>
      </c>
      <c r="AV199" s="11" t="s">
        <v>82</v>
      </c>
      <c r="AW199" s="11" t="s">
        <v>36</v>
      </c>
      <c r="AX199" s="11" t="s">
        <v>72</v>
      </c>
      <c r="AY199" s="166" t="s">
        <v>133</v>
      </c>
    </row>
    <row r="200" spans="2:65" s="12" customFormat="1">
      <c r="B200" s="181"/>
      <c r="D200" s="165" t="s">
        <v>143</v>
      </c>
      <c r="E200" s="182" t="s">
        <v>5</v>
      </c>
      <c r="F200" s="183" t="s">
        <v>180</v>
      </c>
      <c r="H200" s="184">
        <v>5.52</v>
      </c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143</v>
      </c>
      <c r="AU200" s="182" t="s">
        <v>82</v>
      </c>
      <c r="AV200" s="12" t="s">
        <v>141</v>
      </c>
      <c r="AW200" s="12" t="s">
        <v>36</v>
      </c>
      <c r="AX200" s="12" t="s">
        <v>77</v>
      </c>
      <c r="AY200" s="182" t="s">
        <v>133</v>
      </c>
    </row>
    <row r="201" spans="2:65" s="10" customFormat="1" ht="29.85" customHeight="1">
      <c r="B201" s="140"/>
      <c r="D201" s="141" t="s">
        <v>71</v>
      </c>
      <c r="E201" s="150" t="s">
        <v>342</v>
      </c>
      <c r="F201" s="150" t="s">
        <v>343</v>
      </c>
      <c r="J201" s="151">
        <f>BK201</f>
        <v>0</v>
      </c>
      <c r="L201" s="140"/>
      <c r="M201" s="144"/>
      <c r="N201" s="145"/>
      <c r="O201" s="145"/>
      <c r="P201" s="146">
        <f>SUM(P202:P206)</f>
        <v>13.603443999999998</v>
      </c>
      <c r="Q201" s="145"/>
      <c r="R201" s="146">
        <f>SUM(R202:R206)</f>
        <v>0</v>
      </c>
      <c r="S201" s="145"/>
      <c r="T201" s="147">
        <f>SUM(T202:T206)</f>
        <v>0</v>
      </c>
      <c r="AR201" s="141" t="s">
        <v>77</v>
      </c>
      <c r="AT201" s="148" t="s">
        <v>71</v>
      </c>
      <c r="AU201" s="148" t="s">
        <v>77</v>
      </c>
      <c r="AY201" s="141" t="s">
        <v>133</v>
      </c>
      <c r="BK201" s="149">
        <f>SUM(BK202:BK206)</f>
        <v>0</v>
      </c>
    </row>
    <row r="202" spans="2:65" s="1" customFormat="1" ht="25.5" customHeight="1">
      <c r="B202" s="152"/>
      <c r="C202" s="153" t="s">
        <v>344</v>
      </c>
      <c r="D202" s="153" t="s">
        <v>136</v>
      </c>
      <c r="E202" s="154" t="s">
        <v>345</v>
      </c>
      <c r="F202" s="155" t="s">
        <v>346</v>
      </c>
      <c r="G202" s="156" t="s">
        <v>347</v>
      </c>
      <c r="H202" s="157">
        <v>5.1159999999999997</v>
      </c>
      <c r="I202" s="158">
        <v>0</v>
      </c>
      <c r="J202" s="158">
        <f>ROUND(I202*H202,2)</f>
        <v>0</v>
      </c>
      <c r="K202" s="155" t="s">
        <v>140</v>
      </c>
      <c r="L202" s="39"/>
      <c r="M202" s="159" t="s">
        <v>5</v>
      </c>
      <c r="N202" s="160" t="s">
        <v>43</v>
      </c>
      <c r="O202" s="161">
        <v>2.42</v>
      </c>
      <c r="P202" s="161">
        <f>O202*H202</f>
        <v>12.380719999999998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24" t="s">
        <v>141</v>
      </c>
      <c r="AT202" s="24" t="s">
        <v>136</v>
      </c>
      <c r="AU202" s="24" t="s">
        <v>82</v>
      </c>
      <c r="AY202" s="24" t="s">
        <v>133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24" t="s">
        <v>77</v>
      </c>
      <c r="BK202" s="163">
        <f>ROUND(I202*H202,2)</f>
        <v>0</v>
      </c>
      <c r="BL202" s="24" t="s">
        <v>141</v>
      </c>
      <c r="BM202" s="24" t="s">
        <v>348</v>
      </c>
    </row>
    <row r="203" spans="2:65" s="1" customFormat="1" ht="25.5" customHeight="1">
      <c r="B203" s="152"/>
      <c r="C203" s="153" t="s">
        <v>349</v>
      </c>
      <c r="D203" s="153" t="s">
        <v>136</v>
      </c>
      <c r="E203" s="154" t="s">
        <v>350</v>
      </c>
      <c r="F203" s="155" t="s">
        <v>351</v>
      </c>
      <c r="G203" s="156" t="s">
        <v>347</v>
      </c>
      <c r="H203" s="157">
        <v>5.1159999999999997</v>
      </c>
      <c r="I203" s="158">
        <v>0</v>
      </c>
      <c r="J203" s="158">
        <f>ROUND(I203*H203,2)</f>
        <v>0</v>
      </c>
      <c r="K203" s="155" t="s">
        <v>140</v>
      </c>
      <c r="L203" s="39"/>
      <c r="M203" s="159" t="s">
        <v>5</v>
      </c>
      <c r="N203" s="160" t="s">
        <v>43</v>
      </c>
      <c r="O203" s="161">
        <v>0.125</v>
      </c>
      <c r="P203" s="161">
        <f>O203*H203</f>
        <v>0.63949999999999996</v>
      </c>
      <c r="Q203" s="161">
        <v>0</v>
      </c>
      <c r="R203" s="161">
        <f>Q203*H203</f>
        <v>0</v>
      </c>
      <c r="S203" s="161">
        <v>0</v>
      </c>
      <c r="T203" s="162">
        <f>S203*H203</f>
        <v>0</v>
      </c>
      <c r="AR203" s="24" t="s">
        <v>141</v>
      </c>
      <c r="AT203" s="24" t="s">
        <v>136</v>
      </c>
      <c r="AU203" s="24" t="s">
        <v>82</v>
      </c>
      <c r="AY203" s="24" t="s">
        <v>133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24" t="s">
        <v>77</v>
      </c>
      <c r="BK203" s="163">
        <f>ROUND(I203*H203,2)</f>
        <v>0</v>
      </c>
      <c r="BL203" s="24" t="s">
        <v>141</v>
      </c>
      <c r="BM203" s="24" t="s">
        <v>352</v>
      </c>
    </row>
    <row r="204" spans="2:65" s="1" customFormat="1" ht="25.5" customHeight="1">
      <c r="B204" s="152"/>
      <c r="C204" s="153" t="s">
        <v>353</v>
      </c>
      <c r="D204" s="153" t="s">
        <v>136</v>
      </c>
      <c r="E204" s="154" t="s">
        <v>354</v>
      </c>
      <c r="F204" s="155" t="s">
        <v>355</v>
      </c>
      <c r="G204" s="156" t="s">
        <v>347</v>
      </c>
      <c r="H204" s="157">
        <v>97.203999999999994</v>
      </c>
      <c r="I204" s="158">
        <v>0</v>
      </c>
      <c r="J204" s="158">
        <f>ROUND(I204*H204,2)</f>
        <v>0</v>
      </c>
      <c r="K204" s="155" t="s">
        <v>140</v>
      </c>
      <c r="L204" s="39"/>
      <c r="M204" s="159" t="s">
        <v>5</v>
      </c>
      <c r="N204" s="160" t="s">
        <v>43</v>
      </c>
      <c r="O204" s="161">
        <v>6.0000000000000001E-3</v>
      </c>
      <c r="P204" s="161">
        <f>O204*H204</f>
        <v>0.58322399999999996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AR204" s="24" t="s">
        <v>141</v>
      </c>
      <c r="AT204" s="24" t="s">
        <v>136</v>
      </c>
      <c r="AU204" s="24" t="s">
        <v>82</v>
      </c>
      <c r="AY204" s="24" t="s">
        <v>133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24" t="s">
        <v>77</v>
      </c>
      <c r="BK204" s="163">
        <f>ROUND(I204*H204,2)</f>
        <v>0</v>
      </c>
      <c r="BL204" s="24" t="s">
        <v>141</v>
      </c>
      <c r="BM204" s="24" t="s">
        <v>356</v>
      </c>
    </row>
    <row r="205" spans="2:65" s="11" customFormat="1">
      <c r="B205" s="164"/>
      <c r="D205" s="165" t="s">
        <v>143</v>
      </c>
      <c r="F205" s="167" t="s">
        <v>357</v>
      </c>
      <c r="H205" s="168">
        <v>97.203999999999994</v>
      </c>
      <c r="L205" s="164"/>
      <c r="M205" s="169"/>
      <c r="N205" s="170"/>
      <c r="O205" s="170"/>
      <c r="P205" s="170"/>
      <c r="Q205" s="170"/>
      <c r="R205" s="170"/>
      <c r="S205" s="170"/>
      <c r="T205" s="171"/>
      <c r="AT205" s="166" t="s">
        <v>143</v>
      </c>
      <c r="AU205" s="166" t="s">
        <v>82</v>
      </c>
      <c r="AV205" s="11" t="s">
        <v>82</v>
      </c>
      <c r="AW205" s="11" t="s">
        <v>6</v>
      </c>
      <c r="AX205" s="11" t="s">
        <v>77</v>
      </c>
      <c r="AY205" s="166" t="s">
        <v>133</v>
      </c>
    </row>
    <row r="206" spans="2:65" s="1" customFormat="1" ht="25.5" customHeight="1">
      <c r="B206" s="152"/>
      <c r="C206" s="153" t="s">
        <v>358</v>
      </c>
      <c r="D206" s="153" t="s">
        <v>136</v>
      </c>
      <c r="E206" s="154" t="s">
        <v>359</v>
      </c>
      <c r="F206" s="155" t="s">
        <v>360</v>
      </c>
      <c r="G206" s="156" t="s">
        <v>347</v>
      </c>
      <c r="H206" s="157">
        <v>5.1159999999999997</v>
      </c>
      <c r="I206" s="158">
        <v>0</v>
      </c>
      <c r="J206" s="158">
        <f>ROUND(I206*H206,2)</f>
        <v>0</v>
      </c>
      <c r="K206" s="155" t="s">
        <v>140</v>
      </c>
      <c r="L206" s="39"/>
      <c r="M206" s="159" t="s">
        <v>5</v>
      </c>
      <c r="N206" s="160" t="s">
        <v>43</v>
      </c>
      <c r="O206" s="161">
        <v>0</v>
      </c>
      <c r="P206" s="161">
        <f>O206*H206</f>
        <v>0</v>
      </c>
      <c r="Q206" s="161">
        <v>0</v>
      </c>
      <c r="R206" s="161">
        <f>Q206*H206</f>
        <v>0</v>
      </c>
      <c r="S206" s="161">
        <v>0</v>
      </c>
      <c r="T206" s="162">
        <f>S206*H206</f>
        <v>0</v>
      </c>
      <c r="AR206" s="24" t="s">
        <v>141</v>
      </c>
      <c r="AT206" s="24" t="s">
        <v>136</v>
      </c>
      <c r="AU206" s="24" t="s">
        <v>82</v>
      </c>
      <c r="AY206" s="24" t="s">
        <v>133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24" t="s">
        <v>77</v>
      </c>
      <c r="BK206" s="163">
        <f>ROUND(I206*H206,2)</f>
        <v>0</v>
      </c>
      <c r="BL206" s="24" t="s">
        <v>141</v>
      </c>
      <c r="BM206" s="24" t="s">
        <v>361</v>
      </c>
    </row>
    <row r="207" spans="2:65" s="10" customFormat="1" ht="29.85" customHeight="1">
      <c r="B207" s="140"/>
      <c r="D207" s="141" t="s">
        <v>71</v>
      </c>
      <c r="E207" s="150" t="s">
        <v>362</v>
      </c>
      <c r="F207" s="150" t="s">
        <v>363</v>
      </c>
      <c r="J207" s="151">
        <f>BK207</f>
        <v>0</v>
      </c>
      <c r="L207" s="140"/>
      <c r="M207" s="144"/>
      <c r="N207" s="145"/>
      <c r="O207" s="145"/>
      <c r="P207" s="146">
        <f>P208</f>
        <v>11.648000000000001</v>
      </c>
      <c r="Q207" s="145"/>
      <c r="R207" s="146">
        <f>R208</f>
        <v>0</v>
      </c>
      <c r="S207" s="145"/>
      <c r="T207" s="147">
        <f>T208</f>
        <v>0</v>
      </c>
      <c r="AR207" s="141" t="s">
        <v>77</v>
      </c>
      <c r="AT207" s="148" t="s">
        <v>71</v>
      </c>
      <c r="AU207" s="148" t="s">
        <v>77</v>
      </c>
      <c r="AY207" s="141" t="s">
        <v>133</v>
      </c>
      <c r="BK207" s="149">
        <f>BK208</f>
        <v>0</v>
      </c>
    </row>
    <row r="208" spans="2:65" s="1" customFormat="1" ht="16.5" customHeight="1">
      <c r="B208" s="152"/>
      <c r="C208" s="153" t="s">
        <v>364</v>
      </c>
      <c r="D208" s="153" t="s">
        <v>136</v>
      </c>
      <c r="E208" s="154" t="s">
        <v>365</v>
      </c>
      <c r="F208" s="155" t="s">
        <v>366</v>
      </c>
      <c r="G208" s="156" t="s">
        <v>347</v>
      </c>
      <c r="H208" s="157">
        <v>3.2</v>
      </c>
      <c r="I208" s="158">
        <v>0</v>
      </c>
      <c r="J208" s="158">
        <f>ROUND(I208*H208,2)</f>
        <v>0</v>
      </c>
      <c r="K208" s="155" t="s">
        <v>140</v>
      </c>
      <c r="L208" s="39"/>
      <c r="M208" s="159" t="s">
        <v>5</v>
      </c>
      <c r="N208" s="160" t="s">
        <v>43</v>
      </c>
      <c r="O208" s="161">
        <v>3.64</v>
      </c>
      <c r="P208" s="161">
        <f>O208*H208</f>
        <v>11.648000000000001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AR208" s="24" t="s">
        <v>141</v>
      </c>
      <c r="AT208" s="24" t="s">
        <v>136</v>
      </c>
      <c r="AU208" s="24" t="s">
        <v>82</v>
      </c>
      <c r="AY208" s="24" t="s">
        <v>133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24" t="s">
        <v>77</v>
      </c>
      <c r="BK208" s="163">
        <f>ROUND(I208*H208,2)</f>
        <v>0</v>
      </c>
      <c r="BL208" s="24" t="s">
        <v>141</v>
      </c>
      <c r="BM208" s="24" t="s">
        <v>367</v>
      </c>
    </row>
    <row r="209" spans="2:65" s="10" customFormat="1" ht="37.35" customHeight="1">
      <c r="B209" s="140"/>
      <c r="D209" s="141" t="s">
        <v>71</v>
      </c>
      <c r="E209" s="142" t="s">
        <v>368</v>
      </c>
      <c r="F209" s="142" t="s">
        <v>369</v>
      </c>
      <c r="J209" s="143">
        <f>BK209</f>
        <v>0</v>
      </c>
      <c r="L209" s="140"/>
      <c r="M209" s="144"/>
      <c r="N209" s="145"/>
      <c r="O209" s="145"/>
      <c r="P209" s="146">
        <f>P210+P213+P224+P236+P254+P282+P288+P298+P305+P324+P357+P388</f>
        <v>221.69267000000002</v>
      </c>
      <c r="Q209" s="145"/>
      <c r="R209" s="146">
        <f>R210+R213+R224+R236+R254+R282+R288+R298+R305+R324+R357+R388</f>
        <v>0.72992055000000011</v>
      </c>
      <c r="S209" s="145"/>
      <c r="T209" s="147">
        <f>T210+T213+T224+T236+T254+T282+T288+T298+T305+T324+T357+T388</f>
        <v>0.91558499999999998</v>
      </c>
      <c r="AR209" s="141" t="s">
        <v>82</v>
      </c>
      <c r="AT209" s="148" t="s">
        <v>71</v>
      </c>
      <c r="AU209" s="148" t="s">
        <v>72</v>
      </c>
      <c r="AY209" s="141" t="s">
        <v>133</v>
      </c>
      <c r="BK209" s="149">
        <f>BK210+BK213+BK224+BK236+BK254+BK282+BK288+BK298+BK305+BK324+BK357+BK388</f>
        <v>0</v>
      </c>
    </row>
    <row r="210" spans="2:65" s="10" customFormat="1" ht="19.899999999999999" customHeight="1">
      <c r="B210" s="140"/>
      <c r="D210" s="141" t="s">
        <v>71</v>
      </c>
      <c r="E210" s="150" t="s">
        <v>370</v>
      </c>
      <c r="F210" s="150" t="s">
        <v>371</v>
      </c>
      <c r="J210" s="151">
        <f>BK210</f>
        <v>0</v>
      </c>
      <c r="L210" s="140"/>
      <c r="M210" s="144"/>
      <c r="N210" s="145"/>
      <c r="O210" s="145"/>
      <c r="P210" s="146">
        <f>SUM(P211:P212)</f>
        <v>23.436</v>
      </c>
      <c r="Q210" s="145"/>
      <c r="R210" s="146">
        <f>SUM(R211:R212)</f>
        <v>0</v>
      </c>
      <c r="S210" s="145"/>
      <c r="T210" s="147">
        <f>SUM(T211:T212)</f>
        <v>0</v>
      </c>
      <c r="AR210" s="141" t="s">
        <v>82</v>
      </c>
      <c r="AT210" s="148" t="s">
        <v>71</v>
      </c>
      <c r="AU210" s="148" t="s">
        <v>77</v>
      </c>
      <c r="AY210" s="141" t="s">
        <v>133</v>
      </c>
      <c r="BK210" s="149">
        <f>SUM(BK211:BK212)</f>
        <v>0</v>
      </c>
    </row>
    <row r="211" spans="2:65" s="1" customFormat="1" ht="25.5" customHeight="1">
      <c r="B211" s="152"/>
      <c r="C211" s="153" t="s">
        <v>372</v>
      </c>
      <c r="D211" s="153" t="s">
        <v>136</v>
      </c>
      <c r="E211" s="154" t="s">
        <v>373</v>
      </c>
      <c r="F211" s="155" t="s">
        <v>374</v>
      </c>
      <c r="G211" s="156" t="s">
        <v>139</v>
      </c>
      <c r="H211" s="157">
        <v>14</v>
      </c>
      <c r="I211" s="158">
        <v>0</v>
      </c>
      <c r="J211" s="158">
        <f>ROUND(I211*H211,2)</f>
        <v>0</v>
      </c>
      <c r="K211" s="155" t="s">
        <v>5</v>
      </c>
      <c r="L211" s="39"/>
      <c r="M211" s="159" t="s">
        <v>5</v>
      </c>
      <c r="N211" s="160" t="s">
        <v>43</v>
      </c>
      <c r="O211" s="161">
        <v>1.6739999999999999</v>
      </c>
      <c r="P211" s="161">
        <f>O211*H211</f>
        <v>23.436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AR211" s="24" t="s">
        <v>223</v>
      </c>
      <c r="AT211" s="24" t="s">
        <v>136</v>
      </c>
      <c r="AU211" s="24" t="s">
        <v>82</v>
      </c>
      <c r="AY211" s="24" t="s">
        <v>133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24" t="s">
        <v>77</v>
      </c>
      <c r="BK211" s="163">
        <f>ROUND(I211*H211,2)</f>
        <v>0</v>
      </c>
      <c r="BL211" s="24" t="s">
        <v>223</v>
      </c>
      <c r="BM211" s="24" t="s">
        <v>375</v>
      </c>
    </row>
    <row r="212" spans="2:65" s="1" customFormat="1" ht="25.5" customHeight="1">
      <c r="B212" s="152"/>
      <c r="C212" s="153" t="s">
        <v>376</v>
      </c>
      <c r="D212" s="153" t="s">
        <v>136</v>
      </c>
      <c r="E212" s="154" t="s">
        <v>377</v>
      </c>
      <c r="F212" s="155" t="s">
        <v>378</v>
      </c>
      <c r="G212" s="156" t="s">
        <v>379</v>
      </c>
      <c r="H212" s="157">
        <v>1068.2</v>
      </c>
      <c r="I212" s="158">
        <v>0</v>
      </c>
      <c r="J212" s="158">
        <f>ROUND(I212*H212,2)</f>
        <v>0</v>
      </c>
      <c r="K212" s="155" t="s">
        <v>140</v>
      </c>
      <c r="L212" s="39"/>
      <c r="M212" s="159" t="s">
        <v>5</v>
      </c>
      <c r="N212" s="160" t="s">
        <v>43</v>
      </c>
      <c r="O212" s="161">
        <v>0</v>
      </c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AR212" s="24" t="s">
        <v>223</v>
      </c>
      <c r="AT212" s="24" t="s">
        <v>136</v>
      </c>
      <c r="AU212" s="24" t="s">
        <v>82</v>
      </c>
      <c r="AY212" s="24" t="s">
        <v>133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24" t="s">
        <v>77</v>
      </c>
      <c r="BK212" s="163">
        <f>ROUND(I212*H212,2)</f>
        <v>0</v>
      </c>
      <c r="BL212" s="24" t="s">
        <v>223</v>
      </c>
      <c r="BM212" s="24" t="s">
        <v>380</v>
      </c>
    </row>
    <row r="213" spans="2:65" s="10" customFormat="1" ht="29.85" customHeight="1">
      <c r="B213" s="140"/>
      <c r="D213" s="141" t="s">
        <v>71</v>
      </c>
      <c r="E213" s="150" t="s">
        <v>381</v>
      </c>
      <c r="F213" s="150" t="s">
        <v>382</v>
      </c>
      <c r="J213" s="151">
        <f>BK213</f>
        <v>0</v>
      </c>
      <c r="L213" s="140"/>
      <c r="M213" s="144"/>
      <c r="N213" s="145"/>
      <c r="O213" s="145"/>
      <c r="P213" s="146">
        <f>SUM(P214:P223)</f>
        <v>5.2850000000000001</v>
      </c>
      <c r="Q213" s="145"/>
      <c r="R213" s="146">
        <f>SUM(R214:R223)</f>
        <v>4.8200000000000005E-3</v>
      </c>
      <c r="S213" s="145"/>
      <c r="T213" s="147">
        <f>SUM(T214:T223)</f>
        <v>3.1E-2</v>
      </c>
      <c r="AR213" s="141" t="s">
        <v>82</v>
      </c>
      <c r="AT213" s="148" t="s">
        <v>71</v>
      </c>
      <c r="AU213" s="148" t="s">
        <v>77</v>
      </c>
      <c r="AY213" s="141" t="s">
        <v>133</v>
      </c>
      <c r="BK213" s="149">
        <f>SUM(BK214:BK223)</f>
        <v>0</v>
      </c>
    </row>
    <row r="214" spans="2:65" s="1" customFormat="1" ht="16.5" customHeight="1">
      <c r="B214" s="152"/>
      <c r="C214" s="153" t="s">
        <v>383</v>
      </c>
      <c r="D214" s="153" t="s">
        <v>136</v>
      </c>
      <c r="E214" s="154" t="s">
        <v>384</v>
      </c>
      <c r="F214" s="155" t="s">
        <v>385</v>
      </c>
      <c r="G214" s="156" t="s">
        <v>139</v>
      </c>
      <c r="H214" s="157">
        <v>2</v>
      </c>
      <c r="I214" s="158">
        <v>0</v>
      </c>
      <c r="J214" s="158">
        <f t="shared" ref="J214:J223" si="0">ROUND(I214*H214,2)</f>
        <v>0</v>
      </c>
      <c r="K214" s="155" t="s">
        <v>140</v>
      </c>
      <c r="L214" s="39"/>
      <c r="M214" s="159" t="s">
        <v>5</v>
      </c>
      <c r="N214" s="160" t="s">
        <v>43</v>
      </c>
      <c r="O214" s="161">
        <v>0</v>
      </c>
      <c r="P214" s="161">
        <f t="shared" ref="P214:P223" si="1">O214*H214</f>
        <v>0</v>
      </c>
      <c r="Q214" s="161">
        <v>0</v>
      </c>
      <c r="R214" s="161">
        <f t="shared" ref="R214:R223" si="2">Q214*H214</f>
        <v>0</v>
      </c>
      <c r="S214" s="161">
        <v>0</v>
      </c>
      <c r="T214" s="162">
        <f t="shared" ref="T214:T223" si="3">S214*H214</f>
        <v>0</v>
      </c>
      <c r="AR214" s="24" t="s">
        <v>223</v>
      </c>
      <c r="AT214" s="24" t="s">
        <v>136</v>
      </c>
      <c r="AU214" s="24" t="s">
        <v>82</v>
      </c>
      <c r="AY214" s="24" t="s">
        <v>133</v>
      </c>
      <c r="BE214" s="163">
        <f t="shared" ref="BE214:BE223" si="4">IF(N214="základní",J214,0)</f>
        <v>0</v>
      </c>
      <c r="BF214" s="163">
        <f t="shared" ref="BF214:BF223" si="5">IF(N214="snížená",J214,0)</f>
        <v>0</v>
      </c>
      <c r="BG214" s="163">
        <f t="shared" ref="BG214:BG223" si="6">IF(N214="zákl. přenesená",J214,0)</f>
        <v>0</v>
      </c>
      <c r="BH214" s="163">
        <f t="shared" ref="BH214:BH223" si="7">IF(N214="sníž. přenesená",J214,0)</f>
        <v>0</v>
      </c>
      <c r="BI214" s="163">
        <f t="shared" ref="BI214:BI223" si="8">IF(N214="nulová",J214,0)</f>
        <v>0</v>
      </c>
      <c r="BJ214" s="24" t="s">
        <v>77</v>
      </c>
      <c r="BK214" s="163">
        <f t="shared" ref="BK214:BK223" si="9">ROUND(I214*H214,2)</f>
        <v>0</v>
      </c>
      <c r="BL214" s="24" t="s">
        <v>223</v>
      </c>
      <c r="BM214" s="24" t="s">
        <v>386</v>
      </c>
    </row>
    <row r="215" spans="2:65" s="1" customFormat="1" ht="16.5" customHeight="1">
      <c r="B215" s="152"/>
      <c r="C215" s="153" t="s">
        <v>387</v>
      </c>
      <c r="D215" s="153" t="s">
        <v>136</v>
      </c>
      <c r="E215" s="154" t="s">
        <v>388</v>
      </c>
      <c r="F215" s="155" t="s">
        <v>389</v>
      </c>
      <c r="G215" s="156" t="s">
        <v>171</v>
      </c>
      <c r="H215" s="157">
        <v>1</v>
      </c>
      <c r="I215" s="158">
        <v>0</v>
      </c>
      <c r="J215" s="158">
        <f t="shared" si="0"/>
        <v>0</v>
      </c>
      <c r="K215" s="155" t="s">
        <v>5</v>
      </c>
      <c r="L215" s="39"/>
      <c r="M215" s="159" t="s">
        <v>5</v>
      </c>
      <c r="N215" s="160" t="s">
        <v>43</v>
      </c>
      <c r="O215" s="161">
        <v>1.38</v>
      </c>
      <c r="P215" s="161">
        <f t="shared" si="1"/>
        <v>1.38</v>
      </c>
      <c r="Q215" s="161">
        <v>1.6100000000000001E-3</v>
      </c>
      <c r="R215" s="161">
        <f t="shared" si="2"/>
        <v>1.6100000000000001E-3</v>
      </c>
      <c r="S215" s="161">
        <v>3.1E-2</v>
      </c>
      <c r="T215" s="162">
        <f t="shared" si="3"/>
        <v>3.1E-2</v>
      </c>
      <c r="AR215" s="24" t="s">
        <v>223</v>
      </c>
      <c r="AT215" s="24" t="s">
        <v>136</v>
      </c>
      <c r="AU215" s="24" t="s">
        <v>82</v>
      </c>
      <c r="AY215" s="24" t="s">
        <v>133</v>
      </c>
      <c r="BE215" s="163">
        <f t="shared" si="4"/>
        <v>0</v>
      </c>
      <c r="BF215" s="163">
        <f t="shared" si="5"/>
        <v>0</v>
      </c>
      <c r="BG215" s="163">
        <f t="shared" si="6"/>
        <v>0</v>
      </c>
      <c r="BH215" s="163">
        <f t="shared" si="7"/>
        <v>0</v>
      </c>
      <c r="BI215" s="163">
        <f t="shared" si="8"/>
        <v>0</v>
      </c>
      <c r="BJ215" s="24" t="s">
        <v>77</v>
      </c>
      <c r="BK215" s="163">
        <f t="shared" si="9"/>
        <v>0</v>
      </c>
      <c r="BL215" s="24" t="s">
        <v>223</v>
      </c>
      <c r="BM215" s="24" t="s">
        <v>390</v>
      </c>
    </row>
    <row r="216" spans="2:65" s="1" customFormat="1" ht="16.5" customHeight="1">
      <c r="B216" s="152"/>
      <c r="C216" s="153" t="s">
        <v>391</v>
      </c>
      <c r="D216" s="153" t="s">
        <v>136</v>
      </c>
      <c r="E216" s="154" t="s">
        <v>392</v>
      </c>
      <c r="F216" s="155" t="s">
        <v>393</v>
      </c>
      <c r="G216" s="156" t="s">
        <v>139</v>
      </c>
      <c r="H216" s="157">
        <v>1</v>
      </c>
      <c r="I216" s="158">
        <v>0</v>
      </c>
      <c r="J216" s="158">
        <f t="shared" si="0"/>
        <v>0</v>
      </c>
      <c r="K216" s="155" t="s">
        <v>5</v>
      </c>
      <c r="L216" s="39"/>
      <c r="M216" s="159" t="s">
        <v>5</v>
      </c>
      <c r="N216" s="160" t="s">
        <v>43</v>
      </c>
      <c r="O216" s="161">
        <v>0.34200000000000003</v>
      </c>
      <c r="P216" s="161">
        <f t="shared" si="1"/>
        <v>0.34200000000000003</v>
      </c>
      <c r="Q216" s="161">
        <v>4.2999999999999999E-4</v>
      </c>
      <c r="R216" s="161">
        <f t="shared" si="2"/>
        <v>4.2999999999999999E-4</v>
      </c>
      <c r="S216" s="161">
        <v>0</v>
      </c>
      <c r="T216" s="162">
        <f t="shared" si="3"/>
        <v>0</v>
      </c>
      <c r="AR216" s="24" t="s">
        <v>223</v>
      </c>
      <c r="AT216" s="24" t="s">
        <v>136</v>
      </c>
      <c r="AU216" s="24" t="s">
        <v>82</v>
      </c>
      <c r="AY216" s="24" t="s">
        <v>133</v>
      </c>
      <c r="BE216" s="163">
        <f t="shared" si="4"/>
        <v>0</v>
      </c>
      <c r="BF216" s="163">
        <f t="shared" si="5"/>
        <v>0</v>
      </c>
      <c r="BG216" s="163">
        <f t="shared" si="6"/>
        <v>0</v>
      </c>
      <c r="BH216" s="163">
        <f t="shared" si="7"/>
        <v>0</v>
      </c>
      <c r="BI216" s="163">
        <f t="shared" si="8"/>
        <v>0</v>
      </c>
      <c r="BJ216" s="24" t="s">
        <v>77</v>
      </c>
      <c r="BK216" s="163">
        <f t="shared" si="9"/>
        <v>0</v>
      </c>
      <c r="BL216" s="24" t="s">
        <v>223</v>
      </c>
      <c r="BM216" s="24" t="s">
        <v>394</v>
      </c>
    </row>
    <row r="217" spans="2:65" s="1" customFormat="1" ht="16.5" customHeight="1">
      <c r="B217" s="152"/>
      <c r="C217" s="153" t="s">
        <v>395</v>
      </c>
      <c r="D217" s="153" t="s">
        <v>136</v>
      </c>
      <c r="E217" s="154" t="s">
        <v>396</v>
      </c>
      <c r="F217" s="155" t="s">
        <v>397</v>
      </c>
      <c r="G217" s="156" t="s">
        <v>139</v>
      </c>
      <c r="H217" s="157">
        <v>1</v>
      </c>
      <c r="I217" s="158">
        <v>0</v>
      </c>
      <c r="J217" s="158">
        <f t="shared" si="0"/>
        <v>0</v>
      </c>
      <c r="K217" s="155" t="s">
        <v>5</v>
      </c>
      <c r="L217" s="39"/>
      <c r="M217" s="159" t="s">
        <v>5</v>
      </c>
      <c r="N217" s="160" t="s">
        <v>43</v>
      </c>
      <c r="O217" s="161">
        <v>0.36199999999999999</v>
      </c>
      <c r="P217" s="161">
        <f t="shared" si="1"/>
        <v>0.36199999999999999</v>
      </c>
      <c r="Q217" s="161">
        <v>1.34E-3</v>
      </c>
      <c r="R217" s="161">
        <f t="shared" si="2"/>
        <v>1.34E-3</v>
      </c>
      <c r="S217" s="161">
        <v>0</v>
      </c>
      <c r="T217" s="162">
        <f t="shared" si="3"/>
        <v>0</v>
      </c>
      <c r="AR217" s="24" t="s">
        <v>223</v>
      </c>
      <c r="AT217" s="24" t="s">
        <v>136</v>
      </c>
      <c r="AU217" s="24" t="s">
        <v>82</v>
      </c>
      <c r="AY217" s="24" t="s">
        <v>133</v>
      </c>
      <c r="BE217" s="163">
        <f t="shared" si="4"/>
        <v>0</v>
      </c>
      <c r="BF217" s="163">
        <f t="shared" si="5"/>
        <v>0</v>
      </c>
      <c r="BG217" s="163">
        <f t="shared" si="6"/>
        <v>0</v>
      </c>
      <c r="BH217" s="163">
        <f t="shared" si="7"/>
        <v>0</v>
      </c>
      <c r="BI217" s="163">
        <f t="shared" si="8"/>
        <v>0</v>
      </c>
      <c r="BJ217" s="24" t="s">
        <v>77</v>
      </c>
      <c r="BK217" s="163">
        <f t="shared" si="9"/>
        <v>0</v>
      </c>
      <c r="BL217" s="24" t="s">
        <v>223</v>
      </c>
      <c r="BM217" s="24" t="s">
        <v>398</v>
      </c>
    </row>
    <row r="218" spans="2:65" s="1" customFormat="1" ht="16.5" customHeight="1">
      <c r="B218" s="152"/>
      <c r="C218" s="153" t="s">
        <v>399</v>
      </c>
      <c r="D218" s="153" t="s">
        <v>136</v>
      </c>
      <c r="E218" s="154" t="s">
        <v>400</v>
      </c>
      <c r="F218" s="155" t="s">
        <v>401</v>
      </c>
      <c r="G218" s="156" t="s">
        <v>139</v>
      </c>
      <c r="H218" s="157">
        <v>1</v>
      </c>
      <c r="I218" s="158">
        <v>0</v>
      </c>
      <c r="J218" s="158">
        <f t="shared" si="0"/>
        <v>0</v>
      </c>
      <c r="K218" s="155" t="s">
        <v>5</v>
      </c>
      <c r="L218" s="39"/>
      <c r="M218" s="159" t="s">
        <v>5</v>
      </c>
      <c r="N218" s="160" t="s">
        <v>43</v>
      </c>
      <c r="O218" s="161">
        <v>0.34200000000000003</v>
      </c>
      <c r="P218" s="161">
        <f t="shared" si="1"/>
        <v>0.34200000000000003</v>
      </c>
      <c r="Q218" s="161">
        <v>4.6999999999999999E-4</v>
      </c>
      <c r="R218" s="161">
        <f t="shared" si="2"/>
        <v>4.6999999999999999E-4</v>
      </c>
      <c r="S218" s="161">
        <v>0</v>
      </c>
      <c r="T218" s="162">
        <f t="shared" si="3"/>
        <v>0</v>
      </c>
      <c r="AR218" s="24" t="s">
        <v>223</v>
      </c>
      <c r="AT218" s="24" t="s">
        <v>136</v>
      </c>
      <c r="AU218" s="24" t="s">
        <v>82</v>
      </c>
      <c r="AY218" s="24" t="s">
        <v>133</v>
      </c>
      <c r="BE218" s="163">
        <f t="shared" si="4"/>
        <v>0</v>
      </c>
      <c r="BF218" s="163">
        <f t="shared" si="5"/>
        <v>0</v>
      </c>
      <c r="BG218" s="163">
        <f t="shared" si="6"/>
        <v>0</v>
      </c>
      <c r="BH218" s="163">
        <f t="shared" si="7"/>
        <v>0</v>
      </c>
      <c r="BI218" s="163">
        <f t="shared" si="8"/>
        <v>0</v>
      </c>
      <c r="BJ218" s="24" t="s">
        <v>77</v>
      </c>
      <c r="BK218" s="163">
        <f t="shared" si="9"/>
        <v>0</v>
      </c>
      <c r="BL218" s="24" t="s">
        <v>223</v>
      </c>
      <c r="BM218" s="24" t="s">
        <v>402</v>
      </c>
    </row>
    <row r="219" spans="2:65" s="1" customFormat="1" ht="16.5" customHeight="1">
      <c r="B219" s="152"/>
      <c r="C219" s="153" t="s">
        <v>403</v>
      </c>
      <c r="D219" s="153" t="s">
        <v>136</v>
      </c>
      <c r="E219" s="154" t="s">
        <v>404</v>
      </c>
      <c r="F219" s="155" t="s">
        <v>405</v>
      </c>
      <c r="G219" s="156" t="s">
        <v>139</v>
      </c>
      <c r="H219" s="157">
        <v>1</v>
      </c>
      <c r="I219" s="158">
        <v>0</v>
      </c>
      <c r="J219" s="158">
        <f t="shared" si="0"/>
        <v>0</v>
      </c>
      <c r="K219" s="155" t="s">
        <v>5</v>
      </c>
      <c r="L219" s="39"/>
      <c r="M219" s="159" t="s">
        <v>5</v>
      </c>
      <c r="N219" s="160" t="s">
        <v>43</v>
      </c>
      <c r="O219" s="161">
        <v>0.11</v>
      </c>
      <c r="P219" s="161">
        <f t="shared" si="1"/>
        <v>0.11</v>
      </c>
      <c r="Q219" s="161">
        <v>1E-4</v>
      </c>
      <c r="R219" s="161">
        <f t="shared" si="2"/>
        <v>1E-4</v>
      </c>
      <c r="S219" s="161">
        <v>0</v>
      </c>
      <c r="T219" s="162">
        <f t="shared" si="3"/>
        <v>0</v>
      </c>
      <c r="AR219" s="24" t="s">
        <v>223</v>
      </c>
      <c r="AT219" s="24" t="s">
        <v>136</v>
      </c>
      <c r="AU219" s="24" t="s">
        <v>82</v>
      </c>
      <c r="AY219" s="24" t="s">
        <v>133</v>
      </c>
      <c r="BE219" s="163">
        <f t="shared" si="4"/>
        <v>0</v>
      </c>
      <c r="BF219" s="163">
        <f t="shared" si="5"/>
        <v>0</v>
      </c>
      <c r="BG219" s="163">
        <f t="shared" si="6"/>
        <v>0</v>
      </c>
      <c r="BH219" s="163">
        <f t="shared" si="7"/>
        <v>0</v>
      </c>
      <c r="BI219" s="163">
        <f t="shared" si="8"/>
        <v>0</v>
      </c>
      <c r="BJ219" s="24" t="s">
        <v>77</v>
      </c>
      <c r="BK219" s="163">
        <f t="shared" si="9"/>
        <v>0</v>
      </c>
      <c r="BL219" s="24" t="s">
        <v>223</v>
      </c>
      <c r="BM219" s="24" t="s">
        <v>406</v>
      </c>
    </row>
    <row r="220" spans="2:65" s="1" customFormat="1" ht="16.5" customHeight="1">
      <c r="B220" s="152"/>
      <c r="C220" s="153" t="s">
        <v>407</v>
      </c>
      <c r="D220" s="153" t="s">
        <v>136</v>
      </c>
      <c r="E220" s="154" t="s">
        <v>408</v>
      </c>
      <c r="F220" s="155" t="s">
        <v>409</v>
      </c>
      <c r="G220" s="156" t="s">
        <v>171</v>
      </c>
      <c r="H220" s="157">
        <v>3</v>
      </c>
      <c r="I220" s="158">
        <v>0</v>
      </c>
      <c r="J220" s="158">
        <f t="shared" si="0"/>
        <v>0</v>
      </c>
      <c r="K220" s="155" t="s">
        <v>140</v>
      </c>
      <c r="L220" s="39"/>
      <c r="M220" s="159" t="s">
        <v>5</v>
      </c>
      <c r="N220" s="160" t="s">
        <v>43</v>
      </c>
      <c r="O220" s="161">
        <v>0.65900000000000003</v>
      </c>
      <c r="P220" s="161">
        <f t="shared" si="1"/>
        <v>1.9770000000000001</v>
      </c>
      <c r="Q220" s="161">
        <v>2.9E-4</v>
      </c>
      <c r="R220" s="161">
        <f t="shared" si="2"/>
        <v>8.7000000000000001E-4</v>
      </c>
      <c r="S220" s="161">
        <v>0</v>
      </c>
      <c r="T220" s="162">
        <f t="shared" si="3"/>
        <v>0</v>
      </c>
      <c r="AR220" s="24" t="s">
        <v>223</v>
      </c>
      <c r="AT220" s="24" t="s">
        <v>136</v>
      </c>
      <c r="AU220" s="24" t="s">
        <v>82</v>
      </c>
      <c r="AY220" s="24" t="s">
        <v>133</v>
      </c>
      <c r="BE220" s="163">
        <f t="shared" si="4"/>
        <v>0</v>
      </c>
      <c r="BF220" s="163">
        <f t="shared" si="5"/>
        <v>0</v>
      </c>
      <c r="BG220" s="163">
        <f t="shared" si="6"/>
        <v>0</v>
      </c>
      <c r="BH220" s="163">
        <f t="shared" si="7"/>
        <v>0</v>
      </c>
      <c r="BI220" s="163">
        <f t="shared" si="8"/>
        <v>0</v>
      </c>
      <c r="BJ220" s="24" t="s">
        <v>77</v>
      </c>
      <c r="BK220" s="163">
        <f t="shared" si="9"/>
        <v>0</v>
      </c>
      <c r="BL220" s="24" t="s">
        <v>223</v>
      </c>
      <c r="BM220" s="24" t="s">
        <v>410</v>
      </c>
    </row>
    <row r="221" spans="2:65" s="1" customFormat="1" ht="16.5" customHeight="1">
      <c r="B221" s="152"/>
      <c r="C221" s="153" t="s">
        <v>411</v>
      </c>
      <c r="D221" s="153" t="s">
        <v>136</v>
      </c>
      <c r="E221" s="154" t="s">
        <v>412</v>
      </c>
      <c r="F221" s="155" t="s">
        <v>413</v>
      </c>
      <c r="G221" s="156" t="s">
        <v>139</v>
      </c>
      <c r="H221" s="157">
        <v>4</v>
      </c>
      <c r="I221" s="158">
        <v>0</v>
      </c>
      <c r="J221" s="158">
        <f t="shared" si="0"/>
        <v>0</v>
      </c>
      <c r="K221" s="155" t="s">
        <v>140</v>
      </c>
      <c r="L221" s="39"/>
      <c r="M221" s="159" t="s">
        <v>5</v>
      </c>
      <c r="N221" s="160" t="s">
        <v>43</v>
      </c>
      <c r="O221" s="161">
        <v>0.157</v>
      </c>
      <c r="P221" s="161">
        <f t="shared" si="1"/>
        <v>0.628</v>
      </c>
      <c r="Q221" s="161">
        <v>0</v>
      </c>
      <c r="R221" s="161">
        <f t="shared" si="2"/>
        <v>0</v>
      </c>
      <c r="S221" s="161">
        <v>0</v>
      </c>
      <c r="T221" s="162">
        <f t="shared" si="3"/>
        <v>0</v>
      </c>
      <c r="AR221" s="24" t="s">
        <v>223</v>
      </c>
      <c r="AT221" s="24" t="s">
        <v>136</v>
      </c>
      <c r="AU221" s="24" t="s">
        <v>82</v>
      </c>
      <c r="AY221" s="24" t="s">
        <v>133</v>
      </c>
      <c r="BE221" s="163">
        <f t="shared" si="4"/>
        <v>0</v>
      </c>
      <c r="BF221" s="163">
        <f t="shared" si="5"/>
        <v>0</v>
      </c>
      <c r="BG221" s="163">
        <f t="shared" si="6"/>
        <v>0</v>
      </c>
      <c r="BH221" s="163">
        <f t="shared" si="7"/>
        <v>0</v>
      </c>
      <c r="BI221" s="163">
        <f t="shared" si="8"/>
        <v>0</v>
      </c>
      <c r="BJ221" s="24" t="s">
        <v>77</v>
      </c>
      <c r="BK221" s="163">
        <f t="shared" si="9"/>
        <v>0</v>
      </c>
      <c r="BL221" s="24" t="s">
        <v>223</v>
      </c>
      <c r="BM221" s="24" t="s">
        <v>414</v>
      </c>
    </row>
    <row r="222" spans="2:65" s="1" customFormat="1" ht="16.5" customHeight="1">
      <c r="B222" s="152"/>
      <c r="C222" s="153" t="s">
        <v>415</v>
      </c>
      <c r="D222" s="153" t="s">
        <v>136</v>
      </c>
      <c r="E222" s="154" t="s">
        <v>416</v>
      </c>
      <c r="F222" s="155" t="s">
        <v>417</v>
      </c>
      <c r="G222" s="156" t="s">
        <v>171</v>
      </c>
      <c r="H222" s="157">
        <v>3</v>
      </c>
      <c r="I222" s="158">
        <v>0</v>
      </c>
      <c r="J222" s="158">
        <f t="shared" si="0"/>
        <v>0</v>
      </c>
      <c r="K222" s="155" t="s">
        <v>140</v>
      </c>
      <c r="L222" s="39"/>
      <c r="M222" s="159" t="s">
        <v>5</v>
      </c>
      <c r="N222" s="160" t="s">
        <v>43</v>
      </c>
      <c r="O222" s="161">
        <v>4.8000000000000001E-2</v>
      </c>
      <c r="P222" s="161">
        <f t="shared" si="1"/>
        <v>0.14400000000000002</v>
      </c>
      <c r="Q222" s="161">
        <v>0</v>
      </c>
      <c r="R222" s="161">
        <f t="shared" si="2"/>
        <v>0</v>
      </c>
      <c r="S222" s="161">
        <v>0</v>
      </c>
      <c r="T222" s="162">
        <f t="shared" si="3"/>
        <v>0</v>
      </c>
      <c r="AR222" s="24" t="s">
        <v>223</v>
      </c>
      <c r="AT222" s="24" t="s">
        <v>136</v>
      </c>
      <c r="AU222" s="24" t="s">
        <v>82</v>
      </c>
      <c r="AY222" s="24" t="s">
        <v>133</v>
      </c>
      <c r="BE222" s="163">
        <f t="shared" si="4"/>
        <v>0</v>
      </c>
      <c r="BF222" s="163">
        <f t="shared" si="5"/>
        <v>0</v>
      </c>
      <c r="BG222" s="163">
        <f t="shared" si="6"/>
        <v>0</v>
      </c>
      <c r="BH222" s="163">
        <f t="shared" si="7"/>
        <v>0</v>
      </c>
      <c r="BI222" s="163">
        <f t="shared" si="8"/>
        <v>0</v>
      </c>
      <c r="BJ222" s="24" t="s">
        <v>77</v>
      </c>
      <c r="BK222" s="163">
        <f t="shared" si="9"/>
        <v>0</v>
      </c>
      <c r="BL222" s="24" t="s">
        <v>223</v>
      </c>
      <c r="BM222" s="24" t="s">
        <v>418</v>
      </c>
    </row>
    <row r="223" spans="2:65" s="1" customFormat="1" ht="16.5" customHeight="1">
      <c r="B223" s="152"/>
      <c r="C223" s="153" t="s">
        <v>419</v>
      </c>
      <c r="D223" s="153" t="s">
        <v>136</v>
      </c>
      <c r="E223" s="154" t="s">
        <v>420</v>
      </c>
      <c r="F223" s="155" t="s">
        <v>421</v>
      </c>
      <c r="G223" s="156" t="s">
        <v>379</v>
      </c>
      <c r="H223" s="157">
        <v>55.790999999999997</v>
      </c>
      <c r="I223" s="158">
        <v>0</v>
      </c>
      <c r="J223" s="158">
        <f t="shared" si="0"/>
        <v>0</v>
      </c>
      <c r="K223" s="155" t="s">
        <v>140</v>
      </c>
      <c r="L223" s="39"/>
      <c r="M223" s="159" t="s">
        <v>5</v>
      </c>
      <c r="N223" s="160" t="s">
        <v>43</v>
      </c>
      <c r="O223" s="161">
        <v>0</v>
      </c>
      <c r="P223" s="161">
        <f t="shared" si="1"/>
        <v>0</v>
      </c>
      <c r="Q223" s="161">
        <v>0</v>
      </c>
      <c r="R223" s="161">
        <f t="shared" si="2"/>
        <v>0</v>
      </c>
      <c r="S223" s="161">
        <v>0</v>
      </c>
      <c r="T223" s="162">
        <f t="shared" si="3"/>
        <v>0</v>
      </c>
      <c r="AR223" s="24" t="s">
        <v>223</v>
      </c>
      <c r="AT223" s="24" t="s">
        <v>136</v>
      </c>
      <c r="AU223" s="24" t="s">
        <v>82</v>
      </c>
      <c r="AY223" s="24" t="s">
        <v>133</v>
      </c>
      <c r="BE223" s="163">
        <f t="shared" si="4"/>
        <v>0</v>
      </c>
      <c r="BF223" s="163">
        <f t="shared" si="5"/>
        <v>0</v>
      </c>
      <c r="BG223" s="163">
        <f t="shared" si="6"/>
        <v>0</v>
      </c>
      <c r="BH223" s="163">
        <f t="shared" si="7"/>
        <v>0</v>
      </c>
      <c r="BI223" s="163">
        <f t="shared" si="8"/>
        <v>0</v>
      </c>
      <c r="BJ223" s="24" t="s">
        <v>77</v>
      </c>
      <c r="BK223" s="163">
        <f t="shared" si="9"/>
        <v>0</v>
      </c>
      <c r="BL223" s="24" t="s">
        <v>223</v>
      </c>
      <c r="BM223" s="24" t="s">
        <v>422</v>
      </c>
    </row>
    <row r="224" spans="2:65" s="10" customFormat="1" ht="29.85" customHeight="1">
      <c r="B224" s="140"/>
      <c r="D224" s="141" t="s">
        <v>71</v>
      </c>
      <c r="E224" s="150" t="s">
        <v>423</v>
      </c>
      <c r="F224" s="150" t="s">
        <v>424</v>
      </c>
      <c r="J224" s="151">
        <f>BK224</f>
        <v>0</v>
      </c>
      <c r="L224" s="140"/>
      <c r="M224" s="144"/>
      <c r="N224" s="145"/>
      <c r="O224" s="145"/>
      <c r="P224" s="146">
        <f>SUM(P225:P235)</f>
        <v>23.706</v>
      </c>
      <c r="Q224" s="145"/>
      <c r="R224" s="146">
        <f>SUM(R225:R235)</f>
        <v>2.6310000000000004E-2</v>
      </c>
      <c r="S224" s="145"/>
      <c r="T224" s="147">
        <f>SUM(T225:T235)</f>
        <v>0</v>
      </c>
      <c r="AR224" s="141" t="s">
        <v>82</v>
      </c>
      <c r="AT224" s="148" t="s">
        <v>71</v>
      </c>
      <c r="AU224" s="148" t="s">
        <v>77</v>
      </c>
      <c r="AY224" s="141" t="s">
        <v>133</v>
      </c>
      <c r="BK224" s="149">
        <f>SUM(BK225:BK235)</f>
        <v>0</v>
      </c>
    </row>
    <row r="225" spans="2:65" s="1" customFormat="1" ht="16.5" customHeight="1">
      <c r="B225" s="152"/>
      <c r="C225" s="153" t="s">
        <v>425</v>
      </c>
      <c r="D225" s="153" t="s">
        <v>136</v>
      </c>
      <c r="E225" s="154" t="s">
        <v>426</v>
      </c>
      <c r="F225" s="155" t="s">
        <v>427</v>
      </c>
      <c r="G225" s="156" t="s">
        <v>139</v>
      </c>
      <c r="H225" s="157">
        <v>6</v>
      </c>
      <c r="I225" s="158">
        <v>0</v>
      </c>
      <c r="J225" s="158">
        <f t="shared" ref="J225:J235" si="10">ROUND(I225*H225,2)</f>
        <v>0</v>
      </c>
      <c r="K225" s="155" t="s">
        <v>140</v>
      </c>
      <c r="L225" s="39"/>
      <c r="M225" s="159" t="s">
        <v>5</v>
      </c>
      <c r="N225" s="160" t="s">
        <v>43</v>
      </c>
      <c r="O225" s="161">
        <v>0.24399999999999999</v>
      </c>
      <c r="P225" s="161">
        <f t="shared" ref="P225:P235" si="11">O225*H225</f>
        <v>1.464</v>
      </c>
      <c r="Q225" s="161">
        <v>4.0000000000000003E-5</v>
      </c>
      <c r="R225" s="161">
        <f t="shared" ref="R225:R235" si="12">Q225*H225</f>
        <v>2.4000000000000003E-4</v>
      </c>
      <c r="S225" s="161">
        <v>0</v>
      </c>
      <c r="T225" s="162">
        <f t="shared" ref="T225:T235" si="13">S225*H225</f>
        <v>0</v>
      </c>
      <c r="AR225" s="24" t="s">
        <v>223</v>
      </c>
      <c r="AT225" s="24" t="s">
        <v>136</v>
      </c>
      <c r="AU225" s="24" t="s">
        <v>82</v>
      </c>
      <c r="AY225" s="24" t="s">
        <v>133</v>
      </c>
      <c r="BE225" s="163">
        <f t="shared" ref="BE225:BE235" si="14">IF(N225="základní",J225,0)</f>
        <v>0</v>
      </c>
      <c r="BF225" s="163">
        <f t="shared" ref="BF225:BF235" si="15">IF(N225="snížená",J225,0)</f>
        <v>0</v>
      </c>
      <c r="BG225" s="163">
        <f t="shared" ref="BG225:BG235" si="16">IF(N225="zákl. přenesená",J225,0)</f>
        <v>0</v>
      </c>
      <c r="BH225" s="163">
        <f t="shared" ref="BH225:BH235" si="17">IF(N225="sníž. přenesená",J225,0)</f>
        <v>0</v>
      </c>
      <c r="BI225" s="163">
        <f t="shared" ref="BI225:BI235" si="18">IF(N225="nulová",J225,0)</f>
        <v>0</v>
      </c>
      <c r="BJ225" s="24" t="s">
        <v>77</v>
      </c>
      <c r="BK225" s="163">
        <f t="shared" ref="BK225:BK235" si="19">ROUND(I225*H225,2)</f>
        <v>0</v>
      </c>
      <c r="BL225" s="24" t="s">
        <v>223</v>
      </c>
      <c r="BM225" s="24" t="s">
        <v>428</v>
      </c>
    </row>
    <row r="226" spans="2:65" s="1" customFormat="1" ht="16.5" customHeight="1">
      <c r="B226" s="152"/>
      <c r="C226" s="153" t="s">
        <v>429</v>
      </c>
      <c r="D226" s="153" t="s">
        <v>136</v>
      </c>
      <c r="E226" s="154" t="s">
        <v>430</v>
      </c>
      <c r="F226" s="155" t="s">
        <v>431</v>
      </c>
      <c r="G226" s="156" t="s">
        <v>171</v>
      </c>
      <c r="H226" s="157">
        <v>24</v>
      </c>
      <c r="I226" s="158">
        <v>0</v>
      </c>
      <c r="J226" s="158">
        <f t="shared" si="10"/>
        <v>0</v>
      </c>
      <c r="K226" s="155" t="s">
        <v>140</v>
      </c>
      <c r="L226" s="39"/>
      <c r="M226" s="159" t="s">
        <v>5</v>
      </c>
      <c r="N226" s="160" t="s">
        <v>43</v>
      </c>
      <c r="O226" s="161">
        <v>0.52900000000000003</v>
      </c>
      <c r="P226" s="161">
        <f t="shared" si="11"/>
        <v>12.696000000000002</v>
      </c>
      <c r="Q226" s="161">
        <v>7.7999999999999999E-4</v>
      </c>
      <c r="R226" s="161">
        <f t="shared" si="12"/>
        <v>1.8720000000000001E-2</v>
      </c>
      <c r="S226" s="161">
        <v>0</v>
      </c>
      <c r="T226" s="162">
        <f t="shared" si="13"/>
        <v>0</v>
      </c>
      <c r="AR226" s="24" t="s">
        <v>223</v>
      </c>
      <c r="AT226" s="24" t="s">
        <v>136</v>
      </c>
      <c r="AU226" s="24" t="s">
        <v>82</v>
      </c>
      <c r="AY226" s="24" t="s">
        <v>133</v>
      </c>
      <c r="BE226" s="163">
        <f t="shared" si="14"/>
        <v>0</v>
      </c>
      <c r="BF226" s="163">
        <f t="shared" si="15"/>
        <v>0</v>
      </c>
      <c r="BG226" s="163">
        <f t="shared" si="16"/>
        <v>0</v>
      </c>
      <c r="BH226" s="163">
        <f t="shared" si="17"/>
        <v>0</v>
      </c>
      <c r="BI226" s="163">
        <f t="shared" si="18"/>
        <v>0</v>
      </c>
      <c r="BJ226" s="24" t="s">
        <v>77</v>
      </c>
      <c r="BK226" s="163">
        <f t="shared" si="19"/>
        <v>0</v>
      </c>
      <c r="BL226" s="24" t="s">
        <v>223</v>
      </c>
      <c r="BM226" s="24" t="s">
        <v>432</v>
      </c>
    </row>
    <row r="227" spans="2:65" s="1" customFormat="1" ht="16.5" customHeight="1">
      <c r="B227" s="152"/>
      <c r="C227" s="153" t="s">
        <v>433</v>
      </c>
      <c r="D227" s="153" t="s">
        <v>136</v>
      </c>
      <c r="E227" s="154" t="s">
        <v>434</v>
      </c>
      <c r="F227" s="155" t="s">
        <v>435</v>
      </c>
      <c r="G227" s="156" t="s">
        <v>226</v>
      </c>
      <c r="H227" s="157">
        <v>1</v>
      </c>
      <c r="I227" s="158">
        <v>0</v>
      </c>
      <c r="J227" s="158">
        <f t="shared" si="10"/>
        <v>0</v>
      </c>
      <c r="K227" s="155" t="s">
        <v>5</v>
      </c>
      <c r="L227" s="39"/>
      <c r="M227" s="159" t="s">
        <v>5</v>
      </c>
      <c r="N227" s="160" t="s">
        <v>43</v>
      </c>
      <c r="O227" s="161">
        <v>0</v>
      </c>
      <c r="P227" s="161">
        <f t="shared" si="11"/>
        <v>0</v>
      </c>
      <c r="Q227" s="161">
        <v>0</v>
      </c>
      <c r="R227" s="161">
        <f t="shared" si="12"/>
        <v>0</v>
      </c>
      <c r="S227" s="161">
        <v>0</v>
      </c>
      <c r="T227" s="162">
        <f t="shared" si="13"/>
        <v>0</v>
      </c>
      <c r="AR227" s="24" t="s">
        <v>223</v>
      </c>
      <c r="AT227" s="24" t="s">
        <v>136</v>
      </c>
      <c r="AU227" s="24" t="s">
        <v>82</v>
      </c>
      <c r="AY227" s="24" t="s">
        <v>133</v>
      </c>
      <c r="BE227" s="163">
        <f t="shared" si="14"/>
        <v>0</v>
      </c>
      <c r="BF227" s="163">
        <f t="shared" si="15"/>
        <v>0</v>
      </c>
      <c r="BG227" s="163">
        <f t="shared" si="16"/>
        <v>0</v>
      </c>
      <c r="BH227" s="163">
        <f t="shared" si="17"/>
        <v>0</v>
      </c>
      <c r="BI227" s="163">
        <f t="shared" si="18"/>
        <v>0</v>
      </c>
      <c r="BJ227" s="24" t="s">
        <v>77</v>
      </c>
      <c r="BK227" s="163">
        <f t="shared" si="19"/>
        <v>0</v>
      </c>
      <c r="BL227" s="24" t="s">
        <v>223</v>
      </c>
      <c r="BM227" s="24" t="s">
        <v>436</v>
      </c>
    </row>
    <row r="228" spans="2:65" s="1" customFormat="1" ht="25.5" customHeight="1">
      <c r="B228" s="152"/>
      <c r="C228" s="153" t="s">
        <v>437</v>
      </c>
      <c r="D228" s="153" t="s">
        <v>136</v>
      </c>
      <c r="E228" s="154" t="s">
        <v>438</v>
      </c>
      <c r="F228" s="155" t="s">
        <v>439</v>
      </c>
      <c r="G228" s="156" t="s">
        <v>226</v>
      </c>
      <c r="H228" s="157">
        <v>1</v>
      </c>
      <c r="I228" s="158">
        <v>0</v>
      </c>
      <c r="J228" s="158">
        <f t="shared" si="10"/>
        <v>0</v>
      </c>
      <c r="K228" s="155" t="s">
        <v>140</v>
      </c>
      <c r="L228" s="39"/>
      <c r="M228" s="159" t="s">
        <v>5</v>
      </c>
      <c r="N228" s="160" t="s">
        <v>43</v>
      </c>
      <c r="O228" s="161">
        <v>0.7</v>
      </c>
      <c r="P228" s="161">
        <f t="shared" si="11"/>
        <v>0.7</v>
      </c>
      <c r="Q228" s="161">
        <v>0</v>
      </c>
      <c r="R228" s="161">
        <f t="shared" si="12"/>
        <v>0</v>
      </c>
      <c r="S228" s="161">
        <v>0</v>
      </c>
      <c r="T228" s="162">
        <f t="shared" si="13"/>
        <v>0</v>
      </c>
      <c r="AR228" s="24" t="s">
        <v>223</v>
      </c>
      <c r="AT228" s="24" t="s">
        <v>136</v>
      </c>
      <c r="AU228" s="24" t="s">
        <v>82</v>
      </c>
      <c r="AY228" s="24" t="s">
        <v>133</v>
      </c>
      <c r="BE228" s="163">
        <f t="shared" si="14"/>
        <v>0</v>
      </c>
      <c r="BF228" s="163">
        <f t="shared" si="15"/>
        <v>0</v>
      </c>
      <c r="BG228" s="163">
        <f t="shared" si="16"/>
        <v>0</v>
      </c>
      <c r="BH228" s="163">
        <f t="shared" si="17"/>
        <v>0</v>
      </c>
      <c r="BI228" s="163">
        <f t="shared" si="18"/>
        <v>0</v>
      </c>
      <c r="BJ228" s="24" t="s">
        <v>77</v>
      </c>
      <c r="BK228" s="163">
        <f t="shared" si="19"/>
        <v>0</v>
      </c>
      <c r="BL228" s="24" t="s">
        <v>223</v>
      </c>
      <c r="BM228" s="24" t="s">
        <v>440</v>
      </c>
    </row>
    <row r="229" spans="2:65" s="1" customFormat="1" ht="25.5" customHeight="1">
      <c r="B229" s="152"/>
      <c r="C229" s="153" t="s">
        <v>441</v>
      </c>
      <c r="D229" s="153" t="s">
        <v>136</v>
      </c>
      <c r="E229" s="154" t="s">
        <v>442</v>
      </c>
      <c r="F229" s="155" t="s">
        <v>443</v>
      </c>
      <c r="G229" s="156" t="s">
        <v>171</v>
      </c>
      <c r="H229" s="157">
        <v>15</v>
      </c>
      <c r="I229" s="158">
        <v>0</v>
      </c>
      <c r="J229" s="158">
        <f t="shared" si="10"/>
        <v>0</v>
      </c>
      <c r="K229" s="155" t="s">
        <v>140</v>
      </c>
      <c r="L229" s="39"/>
      <c r="M229" s="159" t="s">
        <v>5</v>
      </c>
      <c r="N229" s="160" t="s">
        <v>43</v>
      </c>
      <c r="O229" s="161">
        <v>0.10299999999999999</v>
      </c>
      <c r="P229" s="161">
        <f t="shared" si="11"/>
        <v>1.5449999999999999</v>
      </c>
      <c r="Q229" s="161">
        <v>5.0000000000000002E-5</v>
      </c>
      <c r="R229" s="161">
        <f t="shared" si="12"/>
        <v>7.5000000000000002E-4</v>
      </c>
      <c r="S229" s="161">
        <v>0</v>
      </c>
      <c r="T229" s="162">
        <f t="shared" si="13"/>
        <v>0</v>
      </c>
      <c r="AR229" s="24" t="s">
        <v>223</v>
      </c>
      <c r="AT229" s="24" t="s">
        <v>136</v>
      </c>
      <c r="AU229" s="24" t="s">
        <v>82</v>
      </c>
      <c r="AY229" s="24" t="s">
        <v>133</v>
      </c>
      <c r="BE229" s="163">
        <f t="shared" si="14"/>
        <v>0</v>
      </c>
      <c r="BF229" s="163">
        <f t="shared" si="15"/>
        <v>0</v>
      </c>
      <c r="BG229" s="163">
        <f t="shared" si="16"/>
        <v>0</v>
      </c>
      <c r="BH229" s="163">
        <f t="shared" si="17"/>
        <v>0</v>
      </c>
      <c r="BI229" s="163">
        <f t="shared" si="18"/>
        <v>0</v>
      </c>
      <c r="BJ229" s="24" t="s">
        <v>77</v>
      </c>
      <c r="BK229" s="163">
        <f t="shared" si="19"/>
        <v>0</v>
      </c>
      <c r="BL229" s="24" t="s">
        <v>223</v>
      </c>
      <c r="BM229" s="24" t="s">
        <v>444</v>
      </c>
    </row>
    <row r="230" spans="2:65" s="1" customFormat="1" ht="25.5" customHeight="1">
      <c r="B230" s="152"/>
      <c r="C230" s="153" t="s">
        <v>445</v>
      </c>
      <c r="D230" s="153" t="s">
        <v>136</v>
      </c>
      <c r="E230" s="154" t="s">
        <v>446</v>
      </c>
      <c r="F230" s="155" t="s">
        <v>447</v>
      </c>
      <c r="G230" s="156" t="s">
        <v>171</v>
      </c>
      <c r="H230" s="157">
        <v>15</v>
      </c>
      <c r="I230" s="158">
        <v>0</v>
      </c>
      <c r="J230" s="158">
        <f t="shared" si="10"/>
        <v>0</v>
      </c>
      <c r="K230" s="155" t="s">
        <v>140</v>
      </c>
      <c r="L230" s="39"/>
      <c r="M230" s="159" t="s">
        <v>5</v>
      </c>
      <c r="N230" s="160" t="s">
        <v>43</v>
      </c>
      <c r="O230" s="161">
        <v>0.113</v>
      </c>
      <c r="P230" s="161">
        <f t="shared" si="11"/>
        <v>1.6950000000000001</v>
      </c>
      <c r="Q230" s="161">
        <v>1.2E-4</v>
      </c>
      <c r="R230" s="161">
        <f t="shared" si="12"/>
        <v>1.8E-3</v>
      </c>
      <c r="S230" s="161">
        <v>0</v>
      </c>
      <c r="T230" s="162">
        <f t="shared" si="13"/>
        <v>0</v>
      </c>
      <c r="AR230" s="24" t="s">
        <v>223</v>
      </c>
      <c r="AT230" s="24" t="s">
        <v>136</v>
      </c>
      <c r="AU230" s="24" t="s">
        <v>82</v>
      </c>
      <c r="AY230" s="24" t="s">
        <v>133</v>
      </c>
      <c r="BE230" s="163">
        <f t="shared" si="14"/>
        <v>0</v>
      </c>
      <c r="BF230" s="163">
        <f t="shared" si="15"/>
        <v>0</v>
      </c>
      <c r="BG230" s="163">
        <f t="shared" si="16"/>
        <v>0</v>
      </c>
      <c r="BH230" s="163">
        <f t="shared" si="17"/>
        <v>0</v>
      </c>
      <c r="BI230" s="163">
        <f t="shared" si="18"/>
        <v>0</v>
      </c>
      <c r="BJ230" s="24" t="s">
        <v>77</v>
      </c>
      <c r="BK230" s="163">
        <f t="shared" si="19"/>
        <v>0</v>
      </c>
      <c r="BL230" s="24" t="s">
        <v>223</v>
      </c>
      <c r="BM230" s="24" t="s">
        <v>448</v>
      </c>
    </row>
    <row r="231" spans="2:65" s="1" customFormat="1" ht="16.5" customHeight="1">
      <c r="B231" s="152"/>
      <c r="C231" s="153" t="s">
        <v>449</v>
      </c>
      <c r="D231" s="153" t="s">
        <v>136</v>
      </c>
      <c r="E231" s="154" t="s">
        <v>450</v>
      </c>
      <c r="F231" s="155" t="s">
        <v>451</v>
      </c>
      <c r="G231" s="156" t="s">
        <v>139</v>
      </c>
      <c r="H231" s="157">
        <v>4</v>
      </c>
      <c r="I231" s="158">
        <v>0</v>
      </c>
      <c r="J231" s="158">
        <f t="shared" si="10"/>
        <v>0</v>
      </c>
      <c r="K231" s="155" t="s">
        <v>140</v>
      </c>
      <c r="L231" s="39"/>
      <c r="M231" s="159" t="s">
        <v>5</v>
      </c>
      <c r="N231" s="160" t="s">
        <v>43</v>
      </c>
      <c r="O231" s="161">
        <v>0.42499999999999999</v>
      </c>
      <c r="P231" s="161">
        <f t="shared" si="11"/>
        <v>1.7</v>
      </c>
      <c r="Q231" s="161">
        <v>0</v>
      </c>
      <c r="R231" s="161">
        <f t="shared" si="12"/>
        <v>0</v>
      </c>
      <c r="S231" s="161">
        <v>0</v>
      </c>
      <c r="T231" s="162">
        <f t="shared" si="13"/>
        <v>0</v>
      </c>
      <c r="AR231" s="24" t="s">
        <v>223</v>
      </c>
      <c r="AT231" s="24" t="s">
        <v>136</v>
      </c>
      <c r="AU231" s="24" t="s">
        <v>82</v>
      </c>
      <c r="AY231" s="24" t="s">
        <v>133</v>
      </c>
      <c r="BE231" s="163">
        <f t="shared" si="14"/>
        <v>0</v>
      </c>
      <c r="BF231" s="163">
        <f t="shared" si="15"/>
        <v>0</v>
      </c>
      <c r="BG231" s="163">
        <f t="shared" si="16"/>
        <v>0</v>
      </c>
      <c r="BH231" s="163">
        <f t="shared" si="17"/>
        <v>0</v>
      </c>
      <c r="BI231" s="163">
        <f t="shared" si="18"/>
        <v>0</v>
      </c>
      <c r="BJ231" s="24" t="s">
        <v>77</v>
      </c>
      <c r="BK231" s="163">
        <f t="shared" si="19"/>
        <v>0</v>
      </c>
      <c r="BL231" s="24" t="s">
        <v>223</v>
      </c>
      <c r="BM231" s="24" t="s">
        <v>452</v>
      </c>
    </row>
    <row r="232" spans="2:65" s="1" customFormat="1" ht="25.5" customHeight="1">
      <c r="B232" s="152"/>
      <c r="C232" s="153" t="s">
        <v>453</v>
      </c>
      <c r="D232" s="153" t="s">
        <v>136</v>
      </c>
      <c r="E232" s="154" t="s">
        <v>454</v>
      </c>
      <c r="F232" s="155" t="s">
        <v>455</v>
      </c>
      <c r="G232" s="156" t="s">
        <v>139</v>
      </c>
      <c r="H232" s="157">
        <v>2</v>
      </c>
      <c r="I232" s="158">
        <v>0</v>
      </c>
      <c r="J232" s="158">
        <f t="shared" si="10"/>
        <v>0</v>
      </c>
      <c r="K232" s="155" t="s">
        <v>140</v>
      </c>
      <c r="L232" s="39"/>
      <c r="M232" s="159" t="s">
        <v>5</v>
      </c>
      <c r="N232" s="160" t="s">
        <v>43</v>
      </c>
      <c r="O232" s="161">
        <v>0.16500000000000001</v>
      </c>
      <c r="P232" s="161">
        <f t="shared" si="11"/>
        <v>0.33</v>
      </c>
      <c r="Q232" s="161">
        <v>0</v>
      </c>
      <c r="R232" s="161">
        <f t="shared" si="12"/>
        <v>0</v>
      </c>
      <c r="S232" s="161">
        <v>0</v>
      </c>
      <c r="T232" s="162">
        <f t="shared" si="13"/>
        <v>0</v>
      </c>
      <c r="AR232" s="24" t="s">
        <v>223</v>
      </c>
      <c r="AT232" s="24" t="s">
        <v>136</v>
      </c>
      <c r="AU232" s="24" t="s">
        <v>82</v>
      </c>
      <c r="AY232" s="24" t="s">
        <v>133</v>
      </c>
      <c r="BE232" s="163">
        <f t="shared" si="14"/>
        <v>0</v>
      </c>
      <c r="BF232" s="163">
        <f t="shared" si="15"/>
        <v>0</v>
      </c>
      <c r="BG232" s="163">
        <f t="shared" si="16"/>
        <v>0</v>
      </c>
      <c r="BH232" s="163">
        <f t="shared" si="17"/>
        <v>0</v>
      </c>
      <c r="BI232" s="163">
        <f t="shared" si="18"/>
        <v>0</v>
      </c>
      <c r="BJ232" s="24" t="s">
        <v>77</v>
      </c>
      <c r="BK232" s="163">
        <f t="shared" si="19"/>
        <v>0</v>
      </c>
      <c r="BL232" s="24" t="s">
        <v>223</v>
      </c>
      <c r="BM232" s="24" t="s">
        <v>456</v>
      </c>
    </row>
    <row r="233" spans="2:65" s="1" customFormat="1" ht="16.5" customHeight="1">
      <c r="B233" s="152"/>
      <c r="C233" s="153" t="s">
        <v>457</v>
      </c>
      <c r="D233" s="153" t="s">
        <v>136</v>
      </c>
      <c r="E233" s="154" t="s">
        <v>458</v>
      </c>
      <c r="F233" s="155" t="s">
        <v>459</v>
      </c>
      <c r="G233" s="156" t="s">
        <v>171</v>
      </c>
      <c r="H233" s="157">
        <v>24</v>
      </c>
      <c r="I233" s="158">
        <v>0</v>
      </c>
      <c r="J233" s="158">
        <f t="shared" si="10"/>
        <v>0</v>
      </c>
      <c r="K233" s="155" t="s">
        <v>140</v>
      </c>
      <c r="L233" s="39"/>
      <c r="M233" s="159" t="s">
        <v>5</v>
      </c>
      <c r="N233" s="160" t="s">
        <v>43</v>
      </c>
      <c r="O233" s="161">
        <v>6.7000000000000004E-2</v>
      </c>
      <c r="P233" s="161">
        <f t="shared" si="11"/>
        <v>1.6080000000000001</v>
      </c>
      <c r="Q233" s="161">
        <v>1.9000000000000001E-4</v>
      </c>
      <c r="R233" s="161">
        <f t="shared" si="12"/>
        <v>4.5599999999999998E-3</v>
      </c>
      <c r="S233" s="161">
        <v>0</v>
      </c>
      <c r="T233" s="162">
        <f t="shared" si="13"/>
        <v>0</v>
      </c>
      <c r="AR233" s="24" t="s">
        <v>223</v>
      </c>
      <c r="AT233" s="24" t="s">
        <v>136</v>
      </c>
      <c r="AU233" s="24" t="s">
        <v>82</v>
      </c>
      <c r="AY233" s="24" t="s">
        <v>133</v>
      </c>
      <c r="BE233" s="163">
        <f t="shared" si="14"/>
        <v>0</v>
      </c>
      <c r="BF233" s="163">
        <f t="shared" si="15"/>
        <v>0</v>
      </c>
      <c r="BG233" s="163">
        <f t="shared" si="16"/>
        <v>0</v>
      </c>
      <c r="BH233" s="163">
        <f t="shared" si="17"/>
        <v>0</v>
      </c>
      <c r="BI233" s="163">
        <f t="shared" si="18"/>
        <v>0</v>
      </c>
      <c r="BJ233" s="24" t="s">
        <v>77</v>
      </c>
      <c r="BK233" s="163">
        <f t="shared" si="19"/>
        <v>0</v>
      </c>
      <c r="BL233" s="24" t="s">
        <v>223</v>
      </c>
      <c r="BM233" s="24" t="s">
        <v>460</v>
      </c>
    </row>
    <row r="234" spans="2:65" s="1" customFormat="1" ht="16.5" customHeight="1">
      <c r="B234" s="152"/>
      <c r="C234" s="153" t="s">
        <v>461</v>
      </c>
      <c r="D234" s="153" t="s">
        <v>136</v>
      </c>
      <c r="E234" s="154" t="s">
        <v>462</v>
      </c>
      <c r="F234" s="155" t="s">
        <v>463</v>
      </c>
      <c r="G234" s="156" t="s">
        <v>171</v>
      </c>
      <c r="H234" s="157">
        <v>24</v>
      </c>
      <c r="I234" s="158">
        <v>0</v>
      </c>
      <c r="J234" s="158">
        <f t="shared" si="10"/>
        <v>0</v>
      </c>
      <c r="K234" s="155" t="s">
        <v>140</v>
      </c>
      <c r="L234" s="39"/>
      <c r="M234" s="159" t="s">
        <v>5</v>
      </c>
      <c r="N234" s="160" t="s">
        <v>43</v>
      </c>
      <c r="O234" s="161">
        <v>8.2000000000000003E-2</v>
      </c>
      <c r="P234" s="161">
        <f t="shared" si="11"/>
        <v>1.968</v>
      </c>
      <c r="Q234" s="161">
        <v>1.0000000000000001E-5</v>
      </c>
      <c r="R234" s="161">
        <f t="shared" si="12"/>
        <v>2.4000000000000003E-4</v>
      </c>
      <c r="S234" s="161">
        <v>0</v>
      </c>
      <c r="T234" s="162">
        <f t="shared" si="13"/>
        <v>0</v>
      </c>
      <c r="AR234" s="24" t="s">
        <v>223</v>
      </c>
      <c r="AT234" s="24" t="s">
        <v>136</v>
      </c>
      <c r="AU234" s="24" t="s">
        <v>82</v>
      </c>
      <c r="AY234" s="24" t="s">
        <v>133</v>
      </c>
      <c r="BE234" s="163">
        <f t="shared" si="14"/>
        <v>0</v>
      </c>
      <c r="BF234" s="163">
        <f t="shared" si="15"/>
        <v>0</v>
      </c>
      <c r="BG234" s="163">
        <f t="shared" si="16"/>
        <v>0</v>
      </c>
      <c r="BH234" s="163">
        <f t="shared" si="17"/>
        <v>0</v>
      </c>
      <c r="BI234" s="163">
        <f t="shared" si="18"/>
        <v>0</v>
      </c>
      <c r="BJ234" s="24" t="s">
        <v>77</v>
      </c>
      <c r="BK234" s="163">
        <f t="shared" si="19"/>
        <v>0</v>
      </c>
      <c r="BL234" s="24" t="s">
        <v>223</v>
      </c>
      <c r="BM234" s="24" t="s">
        <v>464</v>
      </c>
    </row>
    <row r="235" spans="2:65" s="1" customFormat="1" ht="16.5" customHeight="1">
      <c r="B235" s="152"/>
      <c r="C235" s="153" t="s">
        <v>465</v>
      </c>
      <c r="D235" s="153" t="s">
        <v>136</v>
      </c>
      <c r="E235" s="154" t="s">
        <v>466</v>
      </c>
      <c r="F235" s="155" t="s">
        <v>467</v>
      </c>
      <c r="G235" s="156" t="s">
        <v>379</v>
      </c>
      <c r="H235" s="157">
        <v>126.24299999999999</v>
      </c>
      <c r="I235" s="158">
        <v>0</v>
      </c>
      <c r="J235" s="158">
        <f t="shared" si="10"/>
        <v>0</v>
      </c>
      <c r="K235" s="155" t="s">
        <v>140</v>
      </c>
      <c r="L235" s="39"/>
      <c r="M235" s="159" t="s">
        <v>5</v>
      </c>
      <c r="N235" s="160" t="s">
        <v>43</v>
      </c>
      <c r="O235" s="161">
        <v>0</v>
      </c>
      <c r="P235" s="161">
        <f t="shared" si="11"/>
        <v>0</v>
      </c>
      <c r="Q235" s="161">
        <v>0</v>
      </c>
      <c r="R235" s="161">
        <f t="shared" si="12"/>
        <v>0</v>
      </c>
      <c r="S235" s="161">
        <v>0</v>
      </c>
      <c r="T235" s="162">
        <f t="shared" si="13"/>
        <v>0</v>
      </c>
      <c r="AR235" s="24" t="s">
        <v>223</v>
      </c>
      <c r="AT235" s="24" t="s">
        <v>136</v>
      </c>
      <c r="AU235" s="24" t="s">
        <v>82</v>
      </c>
      <c r="AY235" s="24" t="s">
        <v>133</v>
      </c>
      <c r="BE235" s="163">
        <f t="shared" si="14"/>
        <v>0</v>
      </c>
      <c r="BF235" s="163">
        <f t="shared" si="15"/>
        <v>0</v>
      </c>
      <c r="BG235" s="163">
        <f t="shared" si="16"/>
        <v>0</v>
      </c>
      <c r="BH235" s="163">
        <f t="shared" si="17"/>
        <v>0</v>
      </c>
      <c r="BI235" s="163">
        <f t="shared" si="18"/>
        <v>0</v>
      </c>
      <c r="BJ235" s="24" t="s">
        <v>77</v>
      </c>
      <c r="BK235" s="163">
        <f t="shared" si="19"/>
        <v>0</v>
      </c>
      <c r="BL235" s="24" t="s">
        <v>223</v>
      </c>
      <c r="BM235" s="24" t="s">
        <v>468</v>
      </c>
    </row>
    <row r="236" spans="2:65" s="10" customFormat="1" ht="29.85" customHeight="1">
      <c r="B236" s="140"/>
      <c r="D236" s="141" t="s">
        <v>71</v>
      </c>
      <c r="E236" s="150" t="s">
        <v>469</v>
      </c>
      <c r="F236" s="150" t="s">
        <v>470</v>
      </c>
      <c r="J236" s="151">
        <f>BK236</f>
        <v>0</v>
      </c>
      <c r="L236" s="140"/>
      <c r="M236" s="144"/>
      <c r="N236" s="145"/>
      <c r="O236" s="145"/>
      <c r="P236" s="146">
        <f>SUM(P237:P253)</f>
        <v>11.923000000000002</v>
      </c>
      <c r="Q236" s="145"/>
      <c r="R236" s="146">
        <f>SUM(R237:R253)</f>
        <v>0.10371000000000001</v>
      </c>
      <c r="S236" s="145"/>
      <c r="T236" s="147">
        <f>SUM(T237:T253)</f>
        <v>0.15794000000000002</v>
      </c>
      <c r="AR236" s="141" t="s">
        <v>82</v>
      </c>
      <c r="AT236" s="148" t="s">
        <v>71</v>
      </c>
      <c r="AU236" s="148" t="s">
        <v>77</v>
      </c>
      <c r="AY236" s="141" t="s">
        <v>133</v>
      </c>
      <c r="BK236" s="149">
        <f>SUM(BK237:BK253)</f>
        <v>0</v>
      </c>
    </row>
    <row r="237" spans="2:65" s="1" customFormat="1" ht="25.5" customHeight="1">
      <c r="B237" s="152"/>
      <c r="C237" s="153" t="s">
        <v>471</v>
      </c>
      <c r="D237" s="153" t="s">
        <v>136</v>
      </c>
      <c r="E237" s="154" t="s">
        <v>472</v>
      </c>
      <c r="F237" s="155" t="s">
        <v>473</v>
      </c>
      <c r="G237" s="156" t="s">
        <v>139</v>
      </c>
      <c r="H237" s="157">
        <v>1</v>
      </c>
      <c r="I237" s="158">
        <v>0</v>
      </c>
      <c r="J237" s="158">
        <f t="shared" ref="J237:J253" si="20">ROUND(I237*H237,2)</f>
        <v>0</v>
      </c>
      <c r="K237" s="155" t="s">
        <v>5</v>
      </c>
      <c r="L237" s="39"/>
      <c r="M237" s="159" t="s">
        <v>5</v>
      </c>
      <c r="N237" s="160" t="s">
        <v>43</v>
      </c>
      <c r="O237" s="161">
        <v>0.89500000000000002</v>
      </c>
      <c r="P237" s="161">
        <f t="shared" ref="P237:P253" si="21">O237*H237</f>
        <v>0.89500000000000002</v>
      </c>
      <c r="Q237" s="161">
        <v>3.4000000000000002E-4</v>
      </c>
      <c r="R237" s="161">
        <f t="shared" ref="R237:R253" si="22">Q237*H237</f>
        <v>3.4000000000000002E-4</v>
      </c>
      <c r="S237" s="161">
        <v>0</v>
      </c>
      <c r="T237" s="162">
        <f t="shared" ref="T237:T253" si="23">S237*H237</f>
        <v>0</v>
      </c>
      <c r="AR237" s="24" t="s">
        <v>223</v>
      </c>
      <c r="AT237" s="24" t="s">
        <v>136</v>
      </c>
      <c r="AU237" s="24" t="s">
        <v>82</v>
      </c>
      <c r="AY237" s="24" t="s">
        <v>133</v>
      </c>
      <c r="BE237" s="163">
        <f t="shared" ref="BE237:BE253" si="24">IF(N237="základní",J237,0)</f>
        <v>0</v>
      </c>
      <c r="BF237" s="163">
        <f t="shared" ref="BF237:BF253" si="25">IF(N237="snížená",J237,0)</f>
        <v>0</v>
      </c>
      <c r="BG237" s="163">
        <f t="shared" ref="BG237:BG253" si="26">IF(N237="zákl. přenesená",J237,0)</f>
        <v>0</v>
      </c>
      <c r="BH237" s="163">
        <f t="shared" ref="BH237:BH253" si="27">IF(N237="sníž. přenesená",J237,0)</f>
        <v>0</v>
      </c>
      <c r="BI237" s="163">
        <f t="shared" ref="BI237:BI253" si="28">IF(N237="nulová",J237,0)</f>
        <v>0</v>
      </c>
      <c r="BJ237" s="24" t="s">
        <v>77</v>
      </c>
      <c r="BK237" s="163">
        <f t="shared" ref="BK237:BK253" si="29">ROUND(I237*H237,2)</f>
        <v>0</v>
      </c>
      <c r="BL237" s="24" t="s">
        <v>223</v>
      </c>
      <c r="BM237" s="24" t="s">
        <v>474</v>
      </c>
    </row>
    <row r="238" spans="2:65" s="1" customFormat="1" ht="25.5" customHeight="1">
      <c r="B238" s="152"/>
      <c r="C238" s="153" t="s">
        <v>475</v>
      </c>
      <c r="D238" s="153" t="s">
        <v>136</v>
      </c>
      <c r="E238" s="154" t="s">
        <v>476</v>
      </c>
      <c r="F238" s="155" t="s">
        <v>477</v>
      </c>
      <c r="G238" s="156" t="s">
        <v>226</v>
      </c>
      <c r="H238" s="157">
        <v>2</v>
      </c>
      <c r="I238" s="158">
        <v>0</v>
      </c>
      <c r="J238" s="158">
        <f t="shared" si="20"/>
        <v>0</v>
      </c>
      <c r="K238" s="155" t="s">
        <v>140</v>
      </c>
      <c r="L238" s="39"/>
      <c r="M238" s="159" t="s">
        <v>5</v>
      </c>
      <c r="N238" s="160" t="s">
        <v>43</v>
      </c>
      <c r="O238" s="161">
        <v>1.1000000000000001</v>
      </c>
      <c r="P238" s="161">
        <f t="shared" si="21"/>
        <v>2.2000000000000002</v>
      </c>
      <c r="Q238" s="161">
        <v>1.525E-2</v>
      </c>
      <c r="R238" s="161">
        <f t="shared" si="22"/>
        <v>3.0499999999999999E-2</v>
      </c>
      <c r="S238" s="161">
        <v>0</v>
      </c>
      <c r="T238" s="162">
        <f t="shared" si="23"/>
        <v>0</v>
      </c>
      <c r="AR238" s="24" t="s">
        <v>223</v>
      </c>
      <c r="AT238" s="24" t="s">
        <v>136</v>
      </c>
      <c r="AU238" s="24" t="s">
        <v>82</v>
      </c>
      <c r="AY238" s="24" t="s">
        <v>133</v>
      </c>
      <c r="BE238" s="163">
        <f t="shared" si="24"/>
        <v>0</v>
      </c>
      <c r="BF238" s="163">
        <f t="shared" si="25"/>
        <v>0</v>
      </c>
      <c r="BG238" s="163">
        <f t="shared" si="26"/>
        <v>0</v>
      </c>
      <c r="BH238" s="163">
        <f t="shared" si="27"/>
        <v>0</v>
      </c>
      <c r="BI238" s="163">
        <f t="shared" si="28"/>
        <v>0</v>
      </c>
      <c r="BJ238" s="24" t="s">
        <v>77</v>
      </c>
      <c r="BK238" s="163">
        <f t="shared" si="29"/>
        <v>0</v>
      </c>
      <c r="BL238" s="24" t="s">
        <v>223</v>
      </c>
      <c r="BM238" s="24" t="s">
        <v>478</v>
      </c>
    </row>
    <row r="239" spans="2:65" s="1" customFormat="1" ht="16.5" customHeight="1">
      <c r="B239" s="152"/>
      <c r="C239" s="153" t="s">
        <v>479</v>
      </c>
      <c r="D239" s="153" t="s">
        <v>136</v>
      </c>
      <c r="E239" s="154" t="s">
        <v>480</v>
      </c>
      <c r="F239" s="155" t="s">
        <v>481</v>
      </c>
      <c r="G239" s="156" t="s">
        <v>226</v>
      </c>
      <c r="H239" s="157">
        <v>2</v>
      </c>
      <c r="I239" s="158">
        <v>0</v>
      </c>
      <c r="J239" s="158">
        <f t="shared" si="20"/>
        <v>0</v>
      </c>
      <c r="K239" s="155" t="s">
        <v>5</v>
      </c>
      <c r="L239" s="39"/>
      <c r="M239" s="159" t="s">
        <v>5</v>
      </c>
      <c r="N239" s="160" t="s">
        <v>43</v>
      </c>
      <c r="O239" s="161">
        <v>0.32500000000000001</v>
      </c>
      <c r="P239" s="161">
        <f t="shared" si="21"/>
        <v>0.65</v>
      </c>
      <c r="Q239" s="161">
        <v>8.0700000000000008E-3</v>
      </c>
      <c r="R239" s="161">
        <f t="shared" si="22"/>
        <v>1.6140000000000002E-2</v>
      </c>
      <c r="S239" s="161">
        <v>0</v>
      </c>
      <c r="T239" s="162">
        <f t="shared" si="23"/>
        <v>0</v>
      </c>
      <c r="AR239" s="24" t="s">
        <v>223</v>
      </c>
      <c r="AT239" s="24" t="s">
        <v>136</v>
      </c>
      <c r="AU239" s="24" t="s">
        <v>82</v>
      </c>
      <c r="AY239" s="24" t="s">
        <v>133</v>
      </c>
      <c r="BE239" s="163">
        <f t="shared" si="24"/>
        <v>0</v>
      </c>
      <c r="BF239" s="163">
        <f t="shared" si="25"/>
        <v>0</v>
      </c>
      <c r="BG239" s="163">
        <f t="shared" si="26"/>
        <v>0</v>
      </c>
      <c r="BH239" s="163">
        <f t="shared" si="27"/>
        <v>0</v>
      </c>
      <c r="BI239" s="163">
        <f t="shared" si="28"/>
        <v>0</v>
      </c>
      <c r="BJ239" s="24" t="s">
        <v>77</v>
      </c>
      <c r="BK239" s="163">
        <f t="shared" si="29"/>
        <v>0</v>
      </c>
      <c r="BL239" s="24" t="s">
        <v>223</v>
      </c>
      <c r="BM239" s="24" t="s">
        <v>482</v>
      </c>
    </row>
    <row r="240" spans="2:65" s="1" customFormat="1" ht="16.5" customHeight="1">
      <c r="B240" s="152"/>
      <c r="C240" s="153" t="s">
        <v>483</v>
      </c>
      <c r="D240" s="153" t="s">
        <v>136</v>
      </c>
      <c r="E240" s="154" t="s">
        <v>484</v>
      </c>
      <c r="F240" s="155" t="s">
        <v>485</v>
      </c>
      <c r="G240" s="156" t="s">
        <v>226</v>
      </c>
      <c r="H240" s="157">
        <v>2</v>
      </c>
      <c r="I240" s="158">
        <v>0</v>
      </c>
      <c r="J240" s="158">
        <f t="shared" si="20"/>
        <v>0</v>
      </c>
      <c r="K240" s="155" t="s">
        <v>140</v>
      </c>
      <c r="L240" s="39"/>
      <c r="M240" s="159" t="s">
        <v>5</v>
      </c>
      <c r="N240" s="160" t="s">
        <v>43</v>
      </c>
      <c r="O240" s="161">
        <v>0.89700000000000002</v>
      </c>
      <c r="P240" s="161">
        <f t="shared" si="21"/>
        <v>1.794</v>
      </c>
      <c r="Q240" s="161">
        <v>0</v>
      </c>
      <c r="R240" s="161">
        <f t="shared" si="22"/>
        <v>0</v>
      </c>
      <c r="S240" s="161">
        <v>3.1870000000000002E-2</v>
      </c>
      <c r="T240" s="162">
        <f t="shared" si="23"/>
        <v>6.3740000000000005E-2</v>
      </c>
      <c r="AR240" s="24" t="s">
        <v>223</v>
      </c>
      <c r="AT240" s="24" t="s">
        <v>136</v>
      </c>
      <c r="AU240" s="24" t="s">
        <v>82</v>
      </c>
      <c r="AY240" s="24" t="s">
        <v>133</v>
      </c>
      <c r="BE240" s="163">
        <f t="shared" si="24"/>
        <v>0</v>
      </c>
      <c r="BF240" s="163">
        <f t="shared" si="25"/>
        <v>0</v>
      </c>
      <c r="BG240" s="163">
        <f t="shared" si="26"/>
        <v>0</v>
      </c>
      <c r="BH240" s="163">
        <f t="shared" si="27"/>
        <v>0</v>
      </c>
      <c r="BI240" s="163">
        <f t="shared" si="28"/>
        <v>0</v>
      </c>
      <c r="BJ240" s="24" t="s">
        <v>77</v>
      </c>
      <c r="BK240" s="163">
        <f t="shared" si="29"/>
        <v>0</v>
      </c>
      <c r="BL240" s="24" t="s">
        <v>223</v>
      </c>
      <c r="BM240" s="24" t="s">
        <v>486</v>
      </c>
    </row>
    <row r="241" spans="2:65" s="1" customFormat="1" ht="16.5" customHeight="1">
      <c r="B241" s="152"/>
      <c r="C241" s="153" t="s">
        <v>487</v>
      </c>
      <c r="D241" s="153" t="s">
        <v>136</v>
      </c>
      <c r="E241" s="154" t="s">
        <v>488</v>
      </c>
      <c r="F241" s="155" t="s">
        <v>489</v>
      </c>
      <c r="G241" s="156" t="s">
        <v>226</v>
      </c>
      <c r="H241" s="157">
        <v>2</v>
      </c>
      <c r="I241" s="158">
        <v>0</v>
      </c>
      <c r="J241" s="158">
        <f t="shared" si="20"/>
        <v>0</v>
      </c>
      <c r="K241" s="155" t="s">
        <v>5</v>
      </c>
      <c r="L241" s="39"/>
      <c r="M241" s="159" t="s">
        <v>5</v>
      </c>
      <c r="N241" s="160" t="s">
        <v>43</v>
      </c>
      <c r="O241" s="161">
        <v>0.89700000000000002</v>
      </c>
      <c r="P241" s="161">
        <f t="shared" si="21"/>
        <v>1.794</v>
      </c>
      <c r="Q241" s="161">
        <v>0</v>
      </c>
      <c r="R241" s="161">
        <f t="shared" si="22"/>
        <v>0</v>
      </c>
      <c r="S241" s="161">
        <v>4.7100000000000003E-2</v>
      </c>
      <c r="T241" s="162">
        <f t="shared" si="23"/>
        <v>9.4200000000000006E-2</v>
      </c>
      <c r="AR241" s="24" t="s">
        <v>223</v>
      </c>
      <c r="AT241" s="24" t="s">
        <v>136</v>
      </c>
      <c r="AU241" s="24" t="s">
        <v>82</v>
      </c>
      <c r="AY241" s="24" t="s">
        <v>133</v>
      </c>
      <c r="BE241" s="163">
        <f t="shared" si="24"/>
        <v>0</v>
      </c>
      <c r="BF241" s="163">
        <f t="shared" si="25"/>
        <v>0</v>
      </c>
      <c r="BG241" s="163">
        <f t="shared" si="26"/>
        <v>0</v>
      </c>
      <c r="BH241" s="163">
        <f t="shared" si="27"/>
        <v>0</v>
      </c>
      <c r="BI241" s="163">
        <f t="shared" si="28"/>
        <v>0</v>
      </c>
      <c r="BJ241" s="24" t="s">
        <v>77</v>
      </c>
      <c r="BK241" s="163">
        <f t="shared" si="29"/>
        <v>0</v>
      </c>
      <c r="BL241" s="24" t="s">
        <v>223</v>
      </c>
      <c r="BM241" s="24" t="s">
        <v>490</v>
      </c>
    </row>
    <row r="242" spans="2:65" s="1" customFormat="1" ht="25.5" customHeight="1">
      <c r="B242" s="152"/>
      <c r="C242" s="153" t="s">
        <v>491</v>
      </c>
      <c r="D242" s="153" t="s">
        <v>136</v>
      </c>
      <c r="E242" s="154" t="s">
        <v>492</v>
      </c>
      <c r="F242" s="155" t="s">
        <v>493</v>
      </c>
      <c r="G242" s="156" t="s">
        <v>226</v>
      </c>
      <c r="H242" s="157">
        <v>2</v>
      </c>
      <c r="I242" s="158">
        <v>0</v>
      </c>
      <c r="J242" s="158">
        <f t="shared" si="20"/>
        <v>0</v>
      </c>
      <c r="K242" s="155" t="s">
        <v>140</v>
      </c>
      <c r="L242" s="39"/>
      <c r="M242" s="159" t="s">
        <v>5</v>
      </c>
      <c r="N242" s="160" t="s">
        <v>43</v>
      </c>
      <c r="O242" s="161">
        <v>0.85</v>
      </c>
      <c r="P242" s="161">
        <f t="shared" si="21"/>
        <v>1.7</v>
      </c>
      <c r="Q242" s="161">
        <v>2.3400000000000001E-2</v>
      </c>
      <c r="R242" s="161">
        <f t="shared" si="22"/>
        <v>4.6800000000000001E-2</v>
      </c>
      <c r="S242" s="161">
        <v>0</v>
      </c>
      <c r="T242" s="162">
        <f t="shared" si="23"/>
        <v>0</v>
      </c>
      <c r="AR242" s="24" t="s">
        <v>223</v>
      </c>
      <c r="AT242" s="24" t="s">
        <v>136</v>
      </c>
      <c r="AU242" s="24" t="s">
        <v>82</v>
      </c>
      <c r="AY242" s="24" t="s">
        <v>133</v>
      </c>
      <c r="BE242" s="163">
        <f t="shared" si="24"/>
        <v>0</v>
      </c>
      <c r="BF242" s="163">
        <f t="shared" si="25"/>
        <v>0</v>
      </c>
      <c r="BG242" s="163">
        <f t="shared" si="26"/>
        <v>0</v>
      </c>
      <c r="BH242" s="163">
        <f t="shared" si="27"/>
        <v>0</v>
      </c>
      <c r="BI242" s="163">
        <f t="shared" si="28"/>
        <v>0</v>
      </c>
      <c r="BJ242" s="24" t="s">
        <v>77</v>
      </c>
      <c r="BK242" s="163">
        <f t="shared" si="29"/>
        <v>0</v>
      </c>
      <c r="BL242" s="24" t="s">
        <v>223</v>
      </c>
      <c r="BM242" s="24" t="s">
        <v>494</v>
      </c>
    </row>
    <row r="243" spans="2:65" s="1" customFormat="1" ht="16.5" customHeight="1">
      <c r="B243" s="152"/>
      <c r="C243" s="153" t="s">
        <v>495</v>
      </c>
      <c r="D243" s="153" t="s">
        <v>136</v>
      </c>
      <c r="E243" s="154" t="s">
        <v>496</v>
      </c>
      <c r="F243" s="155" t="s">
        <v>497</v>
      </c>
      <c r="G243" s="156" t="s">
        <v>139</v>
      </c>
      <c r="H243" s="157">
        <v>1</v>
      </c>
      <c r="I243" s="158">
        <v>0</v>
      </c>
      <c r="J243" s="158">
        <f t="shared" si="20"/>
        <v>0</v>
      </c>
      <c r="K243" s="155" t="s">
        <v>5</v>
      </c>
      <c r="L243" s="39"/>
      <c r="M243" s="159" t="s">
        <v>5</v>
      </c>
      <c r="N243" s="160" t="s">
        <v>43</v>
      </c>
      <c r="O243" s="161">
        <v>0.20699999999999999</v>
      </c>
      <c r="P243" s="161">
        <f t="shared" si="21"/>
        <v>0.20699999999999999</v>
      </c>
      <c r="Q243" s="161">
        <v>8.0000000000000007E-5</v>
      </c>
      <c r="R243" s="161">
        <f t="shared" si="22"/>
        <v>8.0000000000000007E-5</v>
      </c>
      <c r="S243" s="161">
        <v>0</v>
      </c>
      <c r="T243" s="162">
        <f t="shared" si="23"/>
        <v>0</v>
      </c>
      <c r="AR243" s="24" t="s">
        <v>223</v>
      </c>
      <c r="AT243" s="24" t="s">
        <v>136</v>
      </c>
      <c r="AU243" s="24" t="s">
        <v>82</v>
      </c>
      <c r="AY243" s="24" t="s">
        <v>133</v>
      </c>
      <c r="BE243" s="163">
        <f t="shared" si="24"/>
        <v>0</v>
      </c>
      <c r="BF243" s="163">
        <f t="shared" si="25"/>
        <v>0</v>
      </c>
      <c r="BG243" s="163">
        <f t="shared" si="26"/>
        <v>0</v>
      </c>
      <c r="BH243" s="163">
        <f t="shared" si="27"/>
        <v>0</v>
      </c>
      <c r="BI243" s="163">
        <f t="shared" si="28"/>
        <v>0</v>
      </c>
      <c r="BJ243" s="24" t="s">
        <v>77</v>
      </c>
      <c r="BK243" s="163">
        <f t="shared" si="29"/>
        <v>0</v>
      </c>
      <c r="BL243" s="24" t="s">
        <v>223</v>
      </c>
      <c r="BM243" s="24" t="s">
        <v>498</v>
      </c>
    </row>
    <row r="244" spans="2:65" s="1" customFormat="1" ht="16.5" customHeight="1">
      <c r="B244" s="152"/>
      <c r="C244" s="153" t="s">
        <v>499</v>
      </c>
      <c r="D244" s="153" t="s">
        <v>136</v>
      </c>
      <c r="E244" s="154" t="s">
        <v>500</v>
      </c>
      <c r="F244" s="155" t="s">
        <v>501</v>
      </c>
      <c r="G244" s="156" t="s">
        <v>139</v>
      </c>
      <c r="H244" s="157">
        <v>1</v>
      </c>
      <c r="I244" s="158">
        <v>0</v>
      </c>
      <c r="J244" s="158">
        <f t="shared" si="20"/>
        <v>0</v>
      </c>
      <c r="K244" s="155" t="s">
        <v>5</v>
      </c>
      <c r="L244" s="39"/>
      <c r="M244" s="159" t="s">
        <v>5</v>
      </c>
      <c r="N244" s="160" t="s">
        <v>43</v>
      </c>
      <c r="O244" s="161">
        <v>0.27100000000000002</v>
      </c>
      <c r="P244" s="161">
        <f t="shared" si="21"/>
        <v>0.27100000000000002</v>
      </c>
      <c r="Q244" s="161">
        <v>1.7000000000000001E-4</v>
      </c>
      <c r="R244" s="161">
        <f t="shared" si="22"/>
        <v>1.7000000000000001E-4</v>
      </c>
      <c r="S244" s="161">
        <v>0</v>
      </c>
      <c r="T244" s="162">
        <f t="shared" si="23"/>
        <v>0</v>
      </c>
      <c r="AR244" s="24" t="s">
        <v>223</v>
      </c>
      <c r="AT244" s="24" t="s">
        <v>136</v>
      </c>
      <c r="AU244" s="24" t="s">
        <v>82</v>
      </c>
      <c r="AY244" s="24" t="s">
        <v>133</v>
      </c>
      <c r="BE244" s="163">
        <f t="shared" si="24"/>
        <v>0</v>
      </c>
      <c r="BF244" s="163">
        <f t="shared" si="25"/>
        <v>0</v>
      </c>
      <c r="BG244" s="163">
        <f t="shared" si="26"/>
        <v>0</v>
      </c>
      <c r="BH244" s="163">
        <f t="shared" si="27"/>
        <v>0</v>
      </c>
      <c r="BI244" s="163">
        <f t="shared" si="28"/>
        <v>0</v>
      </c>
      <c r="BJ244" s="24" t="s">
        <v>77</v>
      </c>
      <c r="BK244" s="163">
        <f t="shared" si="29"/>
        <v>0</v>
      </c>
      <c r="BL244" s="24" t="s">
        <v>223</v>
      </c>
      <c r="BM244" s="24" t="s">
        <v>502</v>
      </c>
    </row>
    <row r="245" spans="2:65" s="1" customFormat="1" ht="16.5" customHeight="1">
      <c r="B245" s="152"/>
      <c r="C245" s="153" t="s">
        <v>503</v>
      </c>
      <c r="D245" s="153" t="s">
        <v>136</v>
      </c>
      <c r="E245" s="154" t="s">
        <v>504</v>
      </c>
      <c r="F245" s="155" t="s">
        <v>505</v>
      </c>
      <c r="G245" s="156" t="s">
        <v>139</v>
      </c>
      <c r="H245" s="157">
        <v>2</v>
      </c>
      <c r="I245" s="158">
        <v>0</v>
      </c>
      <c r="J245" s="158">
        <f t="shared" si="20"/>
        <v>0</v>
      </c>
      <c r="K245" s="155" t="s">
        <v>140</v>
      </c>
      <c r="L245" s="39"/>
      <c r="M245" s="159" t="s">
        <v>5</v>
      </c>
      <c r="N245" s="160" t="s">
        <v>43</v>
      </c>
      <c r="O245" s="161">
        <v>0.41399999999999998</v>
      </c>
      <c r="P245" s="161">
        <f t="shared" si="21"/>
        <v>0.82799999999999996</v>
      </c>
      <c r="Q245" s="161">
        <v>1.6000000000000001E-4</v>
      </c>
      <c r="R245" s="161">
        <f t="shared" si="22"/>
        <v>3.2000000000000003E-4</v>
      </c>
      <c r="S245" s="161">
        <v>0</v>
      </c>
      <c r="T245" s="162">
        <f t="shared" si="23"/>
        <v>0</v>
      </c>
      <c r="AR245" s="24" t="s">
        <v>223</v>
      </c>
      <c r="AT245" s="24" t="s">
        <v>136</v>
      </c>
      <c r="AU245" s="24" t="s">
        <v>82</v>
      </c>
      <c r="AY245" s="24" t="s">
        <v>133</v>
      </c>
      <c r="BE245" s="163">
        <f t="shared" si="24"/>
        <v>0</v>
      </c>
      <c r="BF245" s="163">
        <f t="shared" si="25"/>
        <v>0</v>
      </c>
      <c r="BG245" s="163">
        <f t="shared" si="26"/>
        <v>0</v>
      </c>
      <c r="BH245" s="163">
        <f t="shared" si="27"/>
        <v>0</v>
      </c>
      <c r="BI245" s="163">
        <f t="shared" si="28"/>
        <v>0</v>
      </c>
      <c r="BJ245" s="24" t="s">
        <v>77</v>
      </c>
      <c r="BK245" s="163">
        <f t="shared" si="29"/>
        <v>0</v>
      </c>
      <c r="BL245" s="24" t="s">
        <v>223</v>
      </c>
      <c r="BM245" s="24" t="s">
        <v>506</v>
      </c>
    </row>
    <row r="246" spans="2:65" s="1" customFormat="1" ht="25.5" customHeight="1">
      <c r="B246" s="152"/>
      <c r="C246" s="172" t="s">
        <v>507</v>
      </c>
      <c r="D246" s="172" t="s">
        <v>148</v>
      </c>
      <c r="E246" s="173" t="s">
        <v>508</v>
      </c>
      <c r="F246" s="174" t="s">
        <v>509</v>
      </c>
      <c r="G246" s="175" t="s">
        <v>139</v>
      </c>
      <c r="H246" s="176">
        <v>2</v>
      </c>
      <c r="I246" s="177">
        <v>0</v>
      </c>
      <c r="J246" s="177">
        <f t="shared" si="20"/>
        <v>0</v>
      </c>
      <c r="K246" s="174" t="s">
        <v>5</v>
      </c>
      <c r="L246" s="178"/>
      <c r="M246" s="179" t="s">
        <v>5</v>
      </c>
      <c r="N246" s="180" t="s">
        <v>43</v>
      </c>
      <c r="O246" s="161">
        <v>0</v>
      </c>
      <c r="P246" s="161">
        <f t="shared" si="21"/>
        <v>0</v>
      </c>
      <c r="Q246" s="161">
        <v>1.8E-3</v>
      </c>
      <c r="R246" s="161">
        <f t="shared" si="22"/>
        <v>3.5999999999999999E-3</v>
      </c>
      <c r="S246" s="161">
        <v>0</v>
      </c>
      <c r="T246" s="162">
        <f t="shared" si="23"/>
        <v>0</v>
      </c>
      <c r="AR246" s="24" t="s">
        <v>302</v>
      </c>
      <c r="AT246" s="24" t="s">
        <v>148</v>
      </c>
      <c r="AU246" s="24" t="s">
        <v>82</v>
      </c>
      <c r="AY246" s="24" t="s">
        <v>133</v>
      </c>
      <c r="BE246" s="163">
        <f t="shared" si="24"/>
        <v>0</v>
      </c>
      <c r="BF246" s="163">
        <f t="shared" si="25"/>
        <v>0</v>
      </c>
      <c r="BG246" s="163">
        <f t="shared" si="26"/>
        <v>0</v>
      </c>
      <c r="BH246" s="163">
        <f t="shared" si="27"/>
        <v>0</v>
      </c>
      <c r="BI246" s="163">
        <f t="shared" si="28"/>
        <v>0</v>
      </c>
      <c r="BJ246" s="24" t="s">
        <v>77</v>
      </c>
      <c r="BK246" s="163">
        <f t="shared" si="29"/>
        <v>0</v>
      </c>
      <c r="BL246" s="24" t="s">
        <v>223</v>
      </c>
      <c r="BM246" s="24" t="s">
        <v>510</v>
      </c>
    </row>
    <row r="247" spans="2:65" s="1" customFormat="1" ht="16.5" customHeight="1">
      <c r="B247" s="152"/>
      <c r="C247" s="153" t="s">
        <v>511</v>
      </c>
      <c r="D247" s="153" t="s">
        <v>136</v>
      </c>
      <c r="E247" s="154" t="s">
        <v>512</v>
      </c>
      <c r="F247" s="155" t="s">
        <v>513</v>
      </c>
      <c r="G247" s="156" t="s">
        <v>139</v>
      </c>
      <c r="H247" s="157">
        <v>2</v>
      </c>
      <c r="I247" s="158">
        <v>0</v>
      </c>
      <c r="J247" s="158">
        <f t="shared" si="20"/>
        <v>0</v>
      </c>
      <c r="K247" s="155" t="s">
        <v>140</v>
      </c>
      <c r="L247" s="39"/>
      <c r="M247" s="159" t="s">
        <v>5</v>
      </c>
      <c r="N247" s="160" t="s">
        <v>43</v>
      </c>
      <c r="O247" s="161">
        <v>0.3</v>
      </c>
      <c r="P247" s="161">
        <f t="shared" si="21"/>
        <v>0.6</v>
      </c>
      <c r="Q247" s="161">
        <v>1.6000000000000001E-4</v>
      </c>
      <c r="R247" s="161">
        <f t="shared" si="22"/>
        <v>3.2000000000000003E-4</v>
      </c>
      <c r="S247" s="161">
        <v>0</v>
      </c>
      <c r="T247" s="162">
        <f t="shared" si="23"/>
        <v>0</v>
      </c>
      <c r="AR247" s="24" t="s">
        <v>223</v>
      </c>
      <c r="AT247" s="24" t="s">
        <v>136</v>
      </c>
      <c r="AU247" s="24" t="s">
        <v>82</v>
      </c>
      <c r="AY247" s="24" t="s">
        <v>133</v>
      </c>
      <c r="BE247" s="163">
        <f t="shared" si="24"/>
        <v>0</v>
      </c>
      <c r="BF247" s="163">
        <f t="shared" si="25"/>
        <v>0</v>
      </c>
      <c r="BG247" s="163">
        <f t="shared" si="26"/>
        <v>0</v>
      </c>
      <c r="BH247" s="163">
        <f t="shared" si="27"/>
        <v>0</v>
      </c>
      <c r="BI247" s="163">
        <f t="shared" si="28"/>
        <v>0</v>
      </c>
      <c r="BJ247" s="24" t="s">
        <v>77</v>
      </c>
      <c r="BK247" s="163">
        <f t="shared" si="29"/>
        <v>0</v>
      </c>
      <c r="BL247" s="24" t="s">
        <v>223</v>
      </c>
      <c r="BM247" s="24" t="s">
        <v>514</v>
      </c>
    </row>
    <row r="248" spans="2:65" s="1" customFormat="1" ht="25.5" customHeight="1">
      <c r="B248" s="152"/>
      <c r="C248" s="172" t="s">
        <v>515</v>
      </c>
      <c r="D248" s="172" t="s">
        <v>148</v>
      </c>
      <c r="E248" s="173" t="s">
        <v>508</v>
      </c>
      <c r="F248" s="174" t="s">
        <v>509</v>
      </c>
      <c r="G248" s="175" t="s">
        <v>139</v>
      </c>
      <c r="H248" s="176">
        <v>2</v>
      </c>
      <c r="I248" s="177">
        <v>0</v>
      </c>
      <c r="J248" s="177">
        <f t="shared" si="20"/>
        <v>0</v>
      </c>
      <c r="K248" s="174" t="s">
        <v>5</v>
      </c>
      <c r="L248" s="178"/>
      <c r="M248" s="179" t="s">
        <v>5</v>
      </c>
      <c r="N248" s="180" t="s">
        <v>43</v>
      </c>
      <c r="O248" s="161">
        <v>0</v>
      </c>
      <c r="P248" s="161">
        <f t="shared" si="21"/>
        <v>0</v>
      </c>
      <c r="Q248" s="161">
        <v>1.8E-3</v>
      </c>
      <c r="R248" s="161">
        <f t="shared" si="22"/>
        <v>3.5999999999999999E-3</v>
      </c>
      <c r="S248" s="161">
        <v>0</v>
      </c>
      <c r="T248" s="162">
        <f t="shared" si="23"/>
        <v>0</v>
      </c>
      <c r="AR248" s="24" t="s">
        <v>302</v>
      </c>
      <c r="AT248" s="24" t="s">
        <v>148</v>
      </c>
      <c r="AU248" s="24" t="s">
        <v>82</v>
      </c>
      <c r="AY248" s="24" t="s">
        <v>133</v>
      </c>
      <c r="BE248" s="163">
        <f t="shared" si="24"/>
        <v>0</v>
      </c>
      <c r="BF248" s="163">
        <f t="shared" si="25"/>
        <v>0</v>
      </c>
      <c r="BG248" s="163">
        <f t="shared" si="26"/>
        <v>0</v>
      </c>
      <c r="BH248" s="163">
        <f t="shared" si="27"/>
        <v>0</v>
      </c>
      <c r="BI248" s="163">
        <f t="shared" si="28"/>
        <v>0</v>
      </c>
      <c r="BJ248" s="24" t="s">
        <v>77</v>
      </c>
      <c r="BK248" s="163">
        <f t="shared" si="29"/>
        <v>0</v>
      </c>
      <c r="BL248" s="24" t="s">
        <v>223</v>
      </c>
      <c r="BM248" s="24" t="s">
        <v>516</v>
      </c>
    </row>
    <row r="249" spans="2:65" s="1" customFormat="1" ht="16.5" customHeight="1">
      <c r="B249" s="152"/>
      <c r="C249" s="153" t="s">
        <v>517</v>
      </c>
      <c r="D249" s="153" t="s">
        <v>136</v>
      </c>
      <c r="E249" s="154" t="s">
        <v>518</v>
      </c>
      <c r="F249" s="155" t="s">
        <v>519</v>
      </c>
      <c r="G249" s="156" t="s">
        <v>139</v>
      </c>
      <c r="H249" s="157">
        <v>2</v>
      </c>
      <c r="I249" s="158">
        <v>0</v>
      </c>
      <c r="J249" s="158">
        <f t="shared" si="20"/>
        <v>0</v>
      </c>
      <c r="K249" s="155" t="s">
        <v>140</v>
      </c>
      <c r="L249" s="39"/>
      <c r="M249" s="159" t="s">
        <v>5</v>
      </c>
      <c r="N249" s="160" t="s">
        <v>43</v>
      </c>
      <c r="O249" s="161">
        <v>0.246</v>
      </c>
      <c r="P249" s="161">
        <f t="shared" si="21"/>
        <v>0.49199999999999999</v>
      </c>
      <c r="Q249" s="161">
        <v>1.3999999999999999E-4</v>
      </c>
      <c r="R249" s="161">
        <f t="shared" si="22"/>
        <v>2.7999999999999998E-4</v>
      </c>
      <c r="S249" s="161">
        <v>0</v>
      </c>
      <c r="T249" s="162">
        <f t="shared" si="23"/>
        <v>0</v>
      </c>
      <c r="AR249" s="24" t="s">
        <v>223</v>
      </c>
      <c r="AT249" s="24" t="s">
        <v>136</v>
      </c>
      <c r="AU249" s="24" t="s">
        <v>82</v>
      </c>
      <c r="AY249" s="24" t="s">
        <v>133</v>
      </c>
      <c r="BE249" s="163">
        <f t="shared" si="24"/>
        <v>0</v>
      </c>
      <c r="BF249" s="163">
        <f t="shared" si="25"/>
        <v>0</v>
      </c>
      <c r="BG249" s="163">
        <f t="shared" si="26"/>
        <v>0</v>
      </c>
      <c r="BH249" s="163">
        <f t="shared" si="27"/>
        <v>0</v>
      </c>
      <c r="BI249" s="163">
        <f t="shared" si="28"/>
        <v>0</v>
      </c>
      <c r="BJ249" s="24" t="s">
        <v>77</v>
      </c>
      <c r="BK249" s="163">
        <f t="shared" si="29"/>
        <v>0</v>
      </c>
      <c r="BL249" s="24" t="s">
        <v>223</v>
      </c>
      <c r="BM249" s="24" t="s">
        <v>520</v>
      </c>
    </row>
    <row r="250" spans="2:65" s="1" customFormat="1" ht="16.5" customHeight="1">
      <c r="B250" s="152"/>
      <c r="C250" s="172" t="s">
        <v>521</v>
      </c>
      <c r="D250" s="172" t="s">
        <v>148</v>
      </c>
      <c r="E250" s="173" t="s">
        <v>522</v>
      </c>
      <c r="F250" s="174" t="s">
        <v>523</v>
      </c>
      <c r="G250" s="175" t="s">
        <v>139</v>
      </c>
      <c r="H250" s="176">
        <v>2</v>
      </c>
      <c r="I250" s="177">
        <v>0</v>
      </c>
      <c r="J250" s="177">
        <f t="shared" si="20"/>
        <v>0</v>
      </c>
      <c r="K250" s="174" t="s">
        <v>140</v>
      </c>
      <c r="L250" s="178"/>
      <c r="M250" s="179" t="s">
        <v>5</v>
      </c>
      <c r="N250" s="180" t="s">
        <v>43</v>
      </c>
      <c r="O250" s="161">
        <v>0</v>
      </c>
      <c r="P250" s="161">
        <f t="shared" si="21"/>
        <v>0</v>
      </c>
      <c r="Q250" s="161">
        <v>3.1E-4</v>
      </c>
      <c r="R250" s="161">
        <f t="shared" si="22"/>
        <v>6.2E-4</v>
      </c>
      <c r="S250" s="161">
        <v>0</v>
      </c>
      <c r="T250" s="162">
        <f t="shared" si="23"/>
        <v>0</v>
      </c>
      <c r="AR250" s="24" t="s">
        <v>302</v>
      </c>
      <c r="AT250" s="24" t="s">
        <v>148</v>
      </c>
      <c r="AU250" s="24" t="s">
        <v>82</v>
      </c>
      <c r="AY250" s="24" t="s">
        <v>133</v>
      </c>
      <c r="BE250" s="163">
        <f t="shared" si="24"/>
        <v>0</v>
      </c>
      <c r="BF250" s="163">
        <f t="shared" si="25"/>
        <v>0</v>
      </c>
      <c r="BG250" s="163">
        <f t="shared" si="26"/>
        <v>0</v>
      </c>
      <c r="BH250" s="163">
        <f t="shared" si="27"/>
        <v>0</v>
      </c>
      <c r="BI250" s="163">
        <f t="shared" si="28"/>
        <v>0</v>
      </c>
      <c r="BJ250" s="24" t="s">
        <v>77</v>
      </c>
      <c r="BK250" s="163">
        <f t="shared" si="29"/>
        <v>0</v>
      </c>
      <c r="BL250" s="24" t="s">
        <v>223</v>
      </c>
      <c r="BM250" s="24" t="s">
        <v>524</v>
      </c>
    </row>
    <row r="251" spans="2:65" s="1" customFormat="1" ht="16.5" customHeight="1">
      <c r="B251" s="152"/>
      <c r="C251" s="153" t="s">
        <v>525</v>
      </c>
      <c r="D251" s="153" t="s">
        <v>136</v>
      </c>
      <c r="E251" s="154" t="s">
        <v>526</v>
      </c>
      <c r="F251" s="155" t="s">
        <v>527</v>
      </c>
      <c r="G251" s="156" t="s">
        <v>139</v>
      </c>
      <c r="H251" s="157">
        <v>2</v>
      </c>
      <c r="I251" s="158">
        <v>0</v>
      </c>
      <c r="J251" s="158">
        <f t="shared" si="20"/>
        <v>0</v>
      </c>
      <c r="K251" s="155" t="s">
        <v>140</v>
      </c>
      <c r="L251" s="39"/>
      <c r="M251" s="159" t="s">
        <v>5</v>
      </c>
      <c r="N251" s="160" t="s">
        <v>43</v>
      </c>
      <c r="O251" s="161">
        <v>0.246</v>
      </c>
      <c r="P251" s="161">
        <f t="shared" si="21"/>
        <v>0.49199999999999999</v>
      </c>
      <c r="Q251" s="161">
        <v>1.6000000000000001E-4</v>
      </c>
      <c r="R251" s="161">
        <f t="shared" si="22"/>
        <v>3.2000000000000003E-4</v>
      </c>
      <c r="S251" s="161">
        <v>0</v>
      </c>
      <c r="T251" s="162">
        <f t="shared" si="23"/>
        <v>0</v>
      </c>
      <c r="AR251" s="24" t="s">
        <v>223</v>
      </c>
      <c r="AT251" s="24" t="s">
        <v>136</v>
      </c>
      <c r="AU251" s="24" t="s">
        <v>82</v>
      </c>
      <c r="AY251" s="24" t="s">
        <v>133</v>
      </c>
      <c r="BE251" s="163">
        <f t="shared" si="24"/>
        <v>0</v>
      </c>
      <c r="BF251" s="163">
        <f t="shared" si="25"/>
        <v>0</v>
      </c>
      <c r="BG251" s="163">
        <f t="shared" si="26"/>
        <v>0</v>
      </c>
      <c r="BH251" s="163">
        <f t="shared" si="27"/>
        <v>0</v>
      </c>
      <c r="BI251" s="163">
        <f t="shared" si="28"/>
        <v>0</v>
      </c>
      <c r="BJ251" s="24" t="s">
        <v>77</v>
      </c>
      <c r="BK251" s="163">
        <f t="shared" si="29"/>
        <v>0</v>
      </c>
      <c r="BL251" s="24" t="s">
        <v>223</v>
      </c>
      <c r="BM251" s="24" t="s">
        <v>528</v>
      </c>
    </row>
    <row r="252" spans="2:65" s="1" customFormat="1" ht="16.5" customHeight="1">
      <c r="B252" s="152"/>
      <c r="C252" s="172" t="s">
        <v>529</v>
      </c>
      <c r="D252" s="172" t="s">
        <v>148</v>
      </c>
      <c r="E252" s="173" t="s">
        <v>522</v>
      </c>
      <c r="F252" s="174" t="s">
        <v>523</v>
      </c>
      <c r="G252" s="175" t="s">
        <v>139</v>
      </c>
      <c r="H252" s="176">
        <v>2</v>
      </c>
      <c r="I252" s="177">
        <v>0</v>
      </c>
      <c r="J252" s="177">
        <f t="shared" si="20"/>
        <v>0</v>
      </c>
      <c r="K252" s="174" t="s">
        <v>140</v>
      </c>
      <c r="L252" s="178"/>
      <c r="M252" s="179" t="s">
        <v>5</v>
      </c>
      <c r="N252" s="180" t="s">
        <v>43</v>
      </c>
      <c r="O252" s="161">
        <v>0</v>
      </c>
      <c r="P252" s="161">
        <f t="shared" si="21"/>
        <v>0</v>
      </c>
      <c r="Q252" s="161">
        <v>3.1E-4</v>
      </c>
      <c r="R252" s="161">
        <f t="shared" si="22"/>
        <v>6.2E-4</v>
      </c>
      <c r="S252" s="161">
        <v>0</v>
      </c>
      <c r="T252" s="162">
        <f t="shared" si="23"/>
        <v>0</v>
      </c>
      <c r="AR252" s="24" t="s">
        <v>302</v>
      </c>
      <c r="AT252" s="24" t="s">
        <v>148</v>
      </c>
      <c r="AU252" s="24" t="s">
        <v>82</v>
      </c>
      <c r="AY252" s="24" t="s">
        <v>133</v>
      </c>
      <c r="BE252" s="163">
        <f t="shared" si="24"/>
        <v>0</v>
      </c>
      <c r="BF252" s="163">
        <f t="shared" si="25"/>
        <v>0</v>
      </c>
      <c r="BG252" s="163">
        <f t="shared" si="26"/>
        <v>0</v>
      </c>
      <c r="BH252" s="163">
        <f t="shared" si="27"/>
        <v>0</v>
      </c>
      <c r="BI252" s="163">
        <f t="shared" si="28"/>
        <v>0</v>
      </c>
      <c r="BJ252" s="24" t="s">
        <v>77</v>
      </c>
      <c r="BK252" s="163">
        <f t="shared" si="29"/>
        <v>0</v>
      </c>
      <c r="BL252" s="24" t="s">
        <v>223</v>
      </c>
      <c r="BM252" s="24" t="s">
        <v>530</v>
      </c>
    </row>
    <row r="253" spans="2:65" s="1" customFormat="1" ht="16.5" customHeight="1">
      <c r="B253" s="152"/>
      <c r="C253" s="153" t="s">
        <v>531</v>
      </c>
      <c r="D253" s="153" t="s">
        <v>136</v>
      </c>
      <c r="E253" s="154" t="s">
        <v>532</v>
      </c>
      <c r="F253" s="155" t="s">
        <v>533</v>
      </c>
      <c r="G253" s="156" t="s">
        <v>379</v>
      </c>
      <c r="H253" s="157">
        <v>259.94</v>
      </c>
      <c r="I253" s="158">
        <v>0</v>
      </c>
      <c r="J253" s="158">
        <f t="shared" si="20"/>
        <v>0</v>
      </c>
      <c r="K253" s="155" t="s">
        <v>140</v>
      </c>
      <c r="L253" s="39"/>
      <c r="M253" s="159" t="s">
        <v>5</v>
      </c>
      <c r="N253" s="160" t="s">
        <v>43</v>
      </c>
      <c r="O253" s="161">
        <v>0</v>
      </c>
      <c r="P253" s="161">
        <f t="shared" si="21"/>
        <v>0</v>
      </c>
      <c r="Q253" s="161">
        <v>0</v>
      </c>
      <c r="R253" s="161">
        <f t="shared" si="22"/>
        <v>0</v>
      </c>
      <c r="S253" s="161">
        <v>0</v>
      </c>
      <c r="T253" s="162">
        <f t="shared" si="23"/>
        <v>0</v>
      </c>
      <c r="AR253" s="24" t="s">
        <v>223</v>
      </c>
      <c r="AT253" s="24" t="s">
        <v>136</v>
      </c>
      <c r="AU253" s="24" t="s">
        <v>82</v>
      </c>
      <c r="AY253" s="24" t="s">
        <v>133</v>
      </c>
      <c r="BE253" s="163">
        <f t="shared" si="24"/>
        <v>0</v>
      </c>
      <c r="BF253" s="163">
        <f t="shared" si="25"/>
        <v>0</v>
      </c>
      <c r="BG253" s="163">
        <f t="shared" si="26"/>
        <v>0</v>
      </c>
      <c r="BH253" s="163">
        <f t="shared" si="27"/>
        <v>0</v>
      </c>
      <c r="BI253" s="163">
        <f t="shared" si="28"/>
        <v>0</v>
      </c>
      <c r="BJ253" s="24" t="s">
        <v>77</v>
      </c>
      <c r="BK253" s="163">
        <f t="shared" si="29"/>
        <v>0</v>
      </c>
      <c r="BL253" s="24" t="s">
        <v>223</v>
      </c>
      <c r="BM253" s="24" t="s">
        <v>534</v>
      </c>
    </row>
    <row r="254" spans="2:65" s="10" customFormat="1" ht="29.85" customHeight="1">
      <c r="B254" s="140"/>
      <c r="D254" s="141" t="s">
        <v>71</v>
      </c>
      <c r="E254" s="150" t="s">
        <v>535</v>
      </c>
      <c r="F254" s="150" t="s">
        <v>536</v>
      </c>
      <c r="J254" s="151">
        <f>BK254</f>
        <v>0</v>
      </c>
      <c r="L254" s="140"/>
      <c r="M254" s="144"/>
      <c r="N254" s="145"/>
      <c r="O254" s="145"/>
      <c r="P254" s="146">
        <f>SUM(P255:P281)</f>
        <v>32.298000000000002</v>
      </c>
      <c r="Q254" s="145"/>
      <c r="R254" s="146">
        <f>SUM(R255:R281)</f>
        <v>1.0959999999999999E-2</v>
      </c>
      <c r="S254" s="145"/>
      <c r="T254" s="147">
        <f>SUM(T255:T281)</f>
        <v>0</v>
      </c>
      <c r="AR254" s="141" t="s">
        <v>82</v>
      </c>
      <c r="AT254" s="148" t="s">
        <v>71</v>
      </c>
      <c r="AU254" s="148" t="s">
        <v>77</v>
      </c>
      <c r="AY254" s="141" t="s">
        <v>133</v>
      </c>
      <c r="BK254" s="149">
        <f>SUM(BK255:BK281)</f>
        <v>0</v>
      </c>
    </row>
    <row r="255" spans="2:65" s="1" customFormat="1" ht="16.5" customHeight="1">
      <c r="B255" s="152"/>
      <c r="C255" s="153" t="s">
        <v>537</v>
      </c>
      <c r="D255" s="153" t="s">
        <v>136</v>
      </c>
      <c r="E255" s="154" t="s">
        <v>538</v>
      </c>
      <c r="F255" s="155" t="s">
        <v>539</v>
      </c>
      <c r="G255" s="156" t="s">
        <v>139</v>
      </c>
      <c r="H255" s="157">
        <v>1</v>
      </c>
      <c r="I255" s="158">
        <v>0</v>
      </c>
      <c r="J255" s="158">
        <f>ROUND(I255*H255,2)</f>
        <v>0</v>
      </c>
      <c r="K255" s="155" t="s">
        <v>140</v>
      </c>
      <c r="L255" s="39"/>
      <c r="M255" s="159" t="s">
        <v>5</v>
      </c>
      <c r="N255" s="160" t="s">
        <v>43</v>
      </c>
      <c r="O255" s="161">
        <v>0.2</v>
      </c>
      <c r="P255" s="161">
        <f>O255*H255</f>
        <v>0.2</v>
      </c>
      <c r="Q255" s="161">
        <v>0</v>
      </c>
      <c r="R255" s="161">
        <f>Q255*H255</f>
        <v>0</v>
      </c>
      <c r="S255" s="161">
        <v>0</v>
      </c>
      <c r="T255" s="162">
        <f>S255*H255</f>
        <v>0</v>
      </c>
      <c r="AR255" s="24" t="s">
        <v>223</v>
      </c>
      <c r="AT255" s="24" t="s">
        <v>136</v>
      </c>
      <c r="AU255" s="24" t="s">
        <v>82</v>
      </c>
      <c r="AY255" s="24" t="s">
        <v>133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24" t="s">
        <v>77</v>
      </c>
      <c r="BK255" s="163">
        <f>ROUND(I255*H255,2)</f>
        <v>0</v>
      </c>
      <c r="BL255" s="24" t="s">
        <v>223</v>
      </c>
      <c r="BM255" s="24" t="s">
        <v>540</v>
      </c>
    </row>
    <row r="256" spans="2:65" s="11" customFormat="1">
      <c r="B256" s="164"/>
      <c r="D256" s="165" t="s">
        <v>143</v>
      </c>
      <c r="E256" s="166" t="s">
        <v>5</v>
      </c>
      <c r="F256" s="167" t="s">
        <v>541</v>
      </c>
      <c r="H256" s="168">
        <v>1</v>
      </c>
      <c r="L256" s="164"/>
      <c r="M256" s="169"/>
      <c r="N256" s="170"/>
      <c r="O256" s="170"/>
      <c r="P256" s="170"/>
      <c r="Q256" s="170"/>
      <c r="R256" s="170"/>
      <c r="S256" s="170"/>
      <c r="T256" s="171"/>
      <c r="AT256" s="166" t="s">
        <v>143</v>
      </c>
      <c r="AU256" s="166" t="s">
        <v>82</v>
      </c>
      <c r="AV256" s="11" t="s">
        <v>82</v>
      </c>
      <c r="AW256" s="11" t="s">
        <v>36</v>
      </c>
      <c r="AX256" s="11" t="s">
        <v>77</v>
      </c>
      <c r="AY256" s="166" t="s">
        <v>133</v>
      </c>
    </row>
    <row r="257" spans="2:65" s="1" customFormat="1" ht="16.5" customHeight="1">
      <c r="B257" s="152"/>
      <c r="C257" s="172" t="s">
        <v>542</v>
      </c>
      <c r="D257" s="172" t="s">
        <v>148</v>
      </c>
      <c r="E257" s="173" t="s">
        <v>543</v>
      </c>
      <c r="F257" s="174" t="s">
        <v>544</v>
      </c>
      <c r="G257" s="175" t="s">
        <v>139</v>
      </c>
      <c r="H257" s="176">
        <v>1</v>
      </c>
      <c r="I257" s="177">
        <v>0</v>
      </c>
      <c r="J257" s="177">
        <f t="shared" ref="J257:J266" si="30">ROUND(I257*H257,2)</f>
        <v>0</v>
      </c>
      <c r="K257" s="174" t="s">
        <v>140</v>
      </c>
      <c r="L257" s="178"/>
      <c r="M257" s="179" t="s">
        <v>5</v>
      </c>
      <c r="N257" s="180" t="s">
        <v>43</v>
      </c>
      <c r="O257" s="161">
        <v>0</v>
      </c>
      <c r="P257" s="161">
        <f t="shared" ref="P257:P266" si="31">O257*H257</f>
        <v>0</v>
      </c>
      <c r="Q257" s="161">
        <v>9.0000000000000006E-5</v>
      </c>
      <c r="R257" s="161">
        <f t="shared" ref="R257:R266" si="32">Q257*H257</f>
        <v>9.0000000000000006E-5</v>
      </c>
      <c r="S257" s="161">
        <v>0</v>
      </c>
      <c r="T257" s="162">
        <f t="shared" ref="T257:T266" si="33">S257*H257</f>
        <v>0</v>
      </c>
      <c r="AR257" s="24" t="s">
        <v>302</v>
      </c>
      <c r="AT257" s="24" t="s">
        <v>148</v>
      </c>
      <c r="AU257" s="24" t="s">
        <v>82</v>
      </c>
      <c r="AY257" s="24" t="s">
        <v>133</v>
      </c>
      <c r="BE257" s="163">
        <f t="shared" ref="BE257:BE266" si="34">IF(N257="základní",J257,0)</f>
        <v>0</v>
      </c>
      <c r="BF257" s="163">
        <f t="shared" ref="BF257:BF266" si="35">IF(N257="snížená",J257,0)</f>
        <v>0</v>
      </c>
      <c r="BG257" s="163">
        <f t="shared" ref="BG257:BG266" si="36">IF(N257="zákl. přenesená",J257,0)</f>
        <v>0</v>
      </c>
      <c r="BH257" s="163">
        <f t="shared" ref="BH257:BH266" si="37">IF(N257="sníž. přenesená",J257,0)</f>
        <v>0</v>
      </c>
      <c r="BI257" s="163">
        <f t="shared" ref="BI257:BI266" si="38">IF(N257="nulová",J257,0)</f>
        <v>0</v>
      </c>
      <c r="BJ257" s="24" t="s">
        <v>77</v>
      </c>
      <c r="BK257" s="163">
        <f t="shared" ref="BK257:BK266" si="39">ROUND(I257*H257,2)</f>
        <v>0</v>
      </c>
      <c r="BL257" s="24" t="s">
        <v>223</v>
      </c>
      <c r="BM257" s="24" t="s">
        <v>545</v>
      </c>
    </row>
    <row r="258" spans="2:65" s="1" customFormat="1" ht="16.5" customHeight="1">
      <c r="B258" s="152"/>
      <c r="C258" s="153" t="s">
        <v>546</v>
      </c>
      <c r="D258" s="153" t="s">
        <v>136</v>
      </c>
      <c r="E258" s="154" t="s">
        <v>547</v>
      </c>
      <c r="F258" s="155" t="s">
        <v>548</v>
      </c>
      <c r="G258" s="156" t="s">
        <v>139</v>
      </c>
      <c r="H258" s="157">
        <v>3</v>
      </c>
      <c r="I258" s="158">
        <v>0</v>
      </c>
      <c r="J258" s="158">
        <f t="shared" si="30"/>
        <v>0</v>
      </c>
      <c r="K258" s="155" t="s">
        <v>140</v>
      </c>
      <c r="L258" s="39"/>
      <c r="M258" s="159" t="s">
        <v>5</v>
      </c>
      <c r="N258" s="160" t="s">
        <v>43</v>
      </c>
      <c r="O258" s="161">
        <v>9.0999999999999998E-2</v>
      </c>
      <c r="P258" s="161">
        <f t="shared" si="31"/>
        <v>0.27300000000000002</v>
      </c>
      <c r="Q258" s="161">
        <v>0</v>
      </c>
      <c r="R258" s="161">
        <f t="shared" si="32"/>
        <v>0</v>
      </c>
      <c r="S258" s="161">
        <v>0</v>
      </c>
      <c r="T258" s="162">
        <f t="shared" si="33"/>
        <v>0</v>
      </c>
      <c r="AR258" s="24" t="s">
        <v>223</v>
      </c>
      <c r="AT258" s="24" t="s">
        <v>136</v>
      </c>
      <c r="AU258" s="24" t="s">
        <v>82</v>
      </c>
      <c r="AY258" s="24" t="s">
        <v>133</v>
      </c>
      <c r="BE258" s="163">
        <f t="shared" si="34"/>
        <v>0</v>
      </c>
      <c r="BF258" s="163">
        <f t="shared" si="35"/>
        <v>0</v>
      </c>
      <c r="BG258" s="163">
        <f t="shared" si="36"/>
        <v>0</v>
      </c>
      <c r="BH258" s="163">
        <f t="shared" si="37"/>
        <v>0</v>
      </c>
      <c r="BI258" s="163">
        <f t="shared" si="38"/>
        <v>0</v>
      </c>
      <c r="BJ258" s="24" t="s">
        <v>77</v>
      </c>
      <c r="BK258" s="163">
        <f t="shared" si="39"/>
        <v>0</v>
      </c>
      <c r="BL258" s="24" t="s">
        <v>223</v>
      </c>
      <c r="BM258" s="24" t="s">
        <v>549</v>
      </c>
    </row>
    <row r="259" spans="2:65" s="1" customFormat="1" ht="16.5" customHeight="1">
      <c r="B259" s="152"/>
      <c r="C259" s="172" t="s">
        <v>550</v>
      </c>
      <c r="D259" s="172" t="s">
        <v>148</v>
      </c>
      <c r="E259" s="173" t="s">
        <v>551</v>
      </c>
      <c r="F259" s="174" t="s">
        <v>552</v>
      </c>
      <c r="G259" s="175" t="s">
        <v>139</v>
      </c>
      <c r="H259" s="176">
        <v>3</v>
      </c>
      <c r="I259" s="177">
        <v>0</v>
      </c>
      <c r="J259" s="177">
        <f t="shared" si="30"/>
        <v>0</v>
      </c>
      <c r="K259" s="174" t="s">
        <v>140</v>
      </c>
      <c r="L259" s="178"/>
      <c r="M259" s="179" t="s">
        <v>5</v>
      </c>
      <c r="N259" s="180" t="s">
        <v>43</v>
      </c>
      <c r="O259" s="161">
        <v>0</v>
      </c>
      <c r="P259" s="161">
        <f t="shared" si="31"/>
        <v>0</v>
      </c>
      <c r="Q259" s="161">
        <v>5.0000000000000002E-5</v>
      </c>
      <c r="R259" s="161">
        <f t="shared" si="32"/>
        <v>1.5000000000000001E-4</v>
      </c>
      <c r="S259" s="161">
        <v>0</v>
      </c>
      <c r="T259" s="162">
        <f t="shared" si="33"/>
        <v>0</v>
      </c>
      <c r="AR259" s="24" t="s">
        <v>302</v>
      </c>
      <c r="AT259" s="24" t="s">
        <v>148</v>
      </c>
      <c r="AU259" s="24" t="s">
        <v>82</v>
      </c>
      <c r="AY259" s="24" t="s">
        <v>133</v>
      </c>
      <c r="BE259" s="163">
        <f t="shared" si="34"/>
        <v>0</v>
      </c>
      <c r="BF259" s="163">
        <f t="shared" si="35"/>
        <v>0</v>
      </c>
      <c r="BG259" s="163">
        <f t="shared" si="36"/>
        <v>0</v>
      </c>
      <c r="BH259" s="163">
        <f t="shared" si="37"/>
        <v>0</v>
      </c>
      <c r="BI259" s="163">
        <f t="shared" si="38"/>
        <v>0</v>
      </c>
      <c r="BJ259" s="24" t="s">
        <v>77</v>
      </c>
      <c r="BK259" s="163">
        <f t="shared" si="39"/>
        <v>0</v>
      </c>
      <c r="BL259" s="24" t="s">
        <v>223</v>
      </c>
      <c r="BM259" s="24" t="s">
        <v>553</v>
      </c>
    </row>
    <row r="260" spans="2:65" s="1" customFormat="1" ht="16.5" customHeight="1">
      <c r="B260" s="152"/>
      <c r="C260" s="153" t="s">
        <v>554</v>
      </c>
      <c r="D260" s="153" t="s">
        <v>136</v>
      </c>
      <c r="E260" s="154" t="s">
        <v>555</v>
      </c>
      <c r="F260" s="155" t="s">
        <v>556</v>
      </c>
      <c r="G260" s="156" t="s">
        <v>139</v>
      </c>
      <c r="H260" s="157">
        <v>5</v>
      </c>
      <c r="I260" s="158">
        <v>0</v>
      </c>
      <c r="J260" s="158">
        <f t="shared" si="30"/>
        <v>0</v>
      </c>
      <c r="K260" s="155" t="s">
        <v>5</v>
      </c>
      <c r="L260" s="39"/>
      <c r="M260" s="159" t="s">
        <v>5</v>
      </c>
      <c r="N260" s="160" t="s">
        <v>43</v>
      </c>
      <c r="O260" s="161">
        <v>1.2999999999999999E-2</v>
      </c>
      <c r="P260" s="161">
        <f t="shared" si="31"/>
        <v>6.5000000000000002E-2</v>
      </c>
      <c r="Q260" s="161">
        <v>0</v>
      </c>
      <c r="R260" s="161">
        <f t="shared" si="32"/>
        <v>0</v>
      </c>
      <c r="S260" s="161">
        <v>0</v>
      </c>
      <c r="T260" s="162">
        <f t="shared" si="33"/>
        <v>0</v>
      </c>
      <c r="AR260" s="24" t="s">
        <v>223</v>
      </c>
      <c r="AT260" s="24" t="s">
        <v>136</v>
      </c>
      <c r="AU260" s="24" t="s">
        <v>82</v>
      </c>
      <c r="AY260" s="24" t="s">
        <v>133</v>
      </c>
      <c r="BE260" s="163">
        <f t="shared" si="34"/>
        <v>0</v>
      </c>
      <c r="BF260" s="163">
        <f t="shared" si="35"/>
        <v>0</v>
      </c>
      <c r="BG260" s="163">
        <f t="shared" si="36"/>
        <v>0</v>
      </c>
      <c r="BH260" s="163">
        <f t="shared" si="37"/>
        <v>0</v>
      </c>
      <c r="BI260" s="163">
        <f t="shared" si="38"/>
        <v>0</v>
      </c>
      <c r="BJ260" s="24" t="s">
        <v>77</v>
      </c>
      <c r="BK260" s="163">
        <f t="shared" si="39"/>
        <v>0</v>
      </c>
      <c r="BL260" s="24" t="s">
        <v>223</v>
      </c>
      <c r="BM260" s="24" t="s">
        <v>557</v>
      </c>
    </row>
    <row r="261" spans="2:65" s="1" customFormat="1" ht="16.5" customHeight="1">
      <c r="B261" s="152"/>
      <c r="C261" s="172" t="s">
        <v>558</v>
      </c>
      <c r="D261" s="172" t="s">
        <v>148</v>
      </c>
      <c r="E261" s="173" t="s">
        <v>559</v>
      </c>
      <c r="F261" s="174" t="s">
        <v>560</v>
      </c>
      <c r="G261" s="175" t="s">
        <v>139</v>
      </c>
      <c r="H261" s="176">
        <v>5</v>
      </c>
      <c r="I261" s="177">
        <v>0</v>
      </c>
      <c r="J261" s="177">
        <f t="shared" si="30"/>
        <v>0</v>
      </c>
      <c r="K261" s="174" t="s">
        <v>5</v>
      </c>
      <c r="L261" s="178"/>
      <c r="M261" s="179" t="s">
        <v>5</v>
      </c>
      <c r="N261" s="180" t="s">
        <v>43</v>
      </c>
      <c r="O261" s="161">
        <v>0</v>
      </c>
      <c r="P261" s="161">
        <f t="shared" si="31"/>
        <v>0</v>
      </c>
      <c r="Q261" s="161">
        <v>1.0000000000000001E-5</v>
      </c>
      <c r="R261" s="161">
        <f t="shared" si="32"/>
        <v>5.0000000000000002E-5</v>
      </c>
      <c r="S261" s="161">
        <v>0</v>
      </c>
      <c r="T261" s="162">
        <f t="shared" si="33"/>
        <v>0</v>
      </c>
      <c r="AR261" s="24" t="s">
        <v>302</v>
      </c>
      <c r="AT261" s="24" t="s">
        <v>148</v>
      </c>
      <c r="AU261" s="24" t="s">
        <v>82</v>
      </c>
      <c r="AY261" s="24" t="s">
        <v>133</v>
      </c>
      <c r="BE261" s="163">
        <f t="shared" si="34"/>
        <v>0</v>
      </c>
      <c r="BF261" s="163">
        <f t="shared" si="35"/>
        <v>0</v>
      </c>
      <c r="BG261" s="163">
        <f t="shared" si="36"/>
        <v>0</v>
      </c>
      <c r="BH261" s="163">
        <f t="shared" si="37"/>
        <v>0</v>
      </c>
      <c r="BI261" s="163">
        <f t="shared" si="38"/>
        <v>0</v>
      </c>
      <c r="BJ261" s="24" t="s">
        <v>77</v>
      </c>
      <c r="BK261" s="163">
        <f t="shared" si="39"/>
        <v>0</v>
      </c>
      <c r="BL261" s="24" t="s">
        <v>223</v>
      </c>
      <c r="BM261" s="24" t="s">
        <v>561</v>
      </c>
    </row>
    <row r="262" spans="2:65" s="1" customFormat="1" ht="25.5" customHeight="1">
      <c r="B262" s="152"/>
      <c r="C262" s="153" t="s">
        <v>562</v>
      </c>
      <c r="D262" s="153" t="s">
        <v>136</v>
      </c>
      <c r="E262" s="154" t="s">
        <v>563</v>
      </c>
      <c r="F262" s="155" t="s">
        <v>564</v>
      </c>
      <c r="G262" s="156" t="s">
        <v>171</v>
      </c>
      <c r="H262" s="157">
        <v>3</v>
      </c>
      <c r="I262" s="158">
        <v>0</v>
      </c>
      <c r="J262" s="158">
        <f t="shared" si="30"/>
        <v>0</v>
      </c>
      <c r="K262" s="155" t="s">
        <v>140</v>
      </c>
      <c r="L262" s="39"/>
      <c r="M262" s="159" t="s">
        <v>5</v>
      </c>
      <c r="N262" s="160" t="s">
        <v>43</v>
      </c>
      <c r="O262" s="161">
        <v>8.2000000000000003E-2</v>
      </c>
      <c r="P262" s="161">
        <f t="shared" si="31"/>
        <v>0.246</v>
      </c>
      <c r="Q262" s="161">
        <v>0</v>
      </c>
      <c r="R262" s="161">
        <f t="shared" si="32"/>
        <v>0</v>
      </c>
      <c r="S262" s="161">
        <v>0</v>
      </c>
      <c r="T262" s="162">
        <f t="shared" si="33"/>
        <v>0</v>
      </c>
      <c r="AR262" s="24" t="s">
        <v>223</v>
      </c>
      <c r="AT262" s="24" t="s">
        <v>136</v>
      </c>
      <c r="AU262" s="24" t="s">
        <v>82</v>
      </c>
      <c r="AY262" s="24" t="s">
        <v>133</v>
      </c>
      <c r="BE262" s="163">
        <f t="shared" si="34"/>
        <v>0</v>
      </c>
      <c r="BF262" s="163">
        <f t="shared" si="35"/>
        <v>0</v>
      </c>
      <c r="BG262" s="163">
        <f t="shared" si="36"/>
        <v>0</v>
      </c>
      <c r="BH262" s="163">
        <f t="shared" si="37"/>
        <v>0</v>
      </c>
      <c r="BI262" s="163">
        <f t="shared" si="38"/>
        <v>0</v>
      </c>
      <c r="BJ262" s="24" t="s">
        <v>77</v>
      </c>
      <c r="BK262" s="163">
        <f t="shared" si="39"/>
        <v>0</v>
      </c>
      <c r="BL262" s="24" t="s">
        <v>223</v>
      </c>
      <c r="BM262" s="24" t="s">
        <v>565</v>
      </c>
    </row>
    <row r="263" spans="2:65" s="1" customFormat="1" ht="16.5" customHeight="1">
      <c r="B263" s="152"/>
      <c r="C263" s="172" t="s">
        <v>566</v>
      </c>
      <c r="D263" s="172" t="s">
        <v>148</v>
      </c>
      <c r="E263" s="173" t="s">
        <v>567</v>
      </c>
      <c r="F263" s="174" t="s">
        <v>568</v>
      </c>
      <c r="G263" s="175" t="s">
        <v>171</v>
      </c>
      <c r="H263" s="176">
        <v>3</v>
      </c>
      <c r="I263" s="177">
        <v>0</v>
      </c>
      <c r="J263" s="177">
        <f t="shared" si="30"/>
        <v>0</v>
      </c>
      <c r="K263" s="174" t="s">
        <v>140</v>
      </c>
      <c r="L263" s="178"/>
      <c r="M263" s="179" t="s">
        <v>5</v>
      </c>
      <c r="N263" s="180" t="s">
        <v>43</v>
      </c>
      <c r="O263" s="161">
        <v>0</v>
      </c>
      <c r="P263" s="161">
        <f t="shared" si="31"/>
        <v>0</v>
      </c>
      <c r="Q263" s="161">
        <v>1.2E-4</v>
      </c>
      <c r="R263" s="161">
        <f t="shared" si="32"/>
        <v>3.6000000000000002E-4</v>
      </c>
      <c r="S263" s="161">
        <v>0</v>
      </c>
      <c r="T263" s="162">
        <f t="shared" si="33"/>
        <v>0</v>
      </c>
      <c r="AR263" s="24" t="s">
        <v>302</v>
      </c>
      <c r="AT263" s="24" t="s">
        <v>148</v>
      </c>
      <c r="AU263" s="24" t="s">
        <v>82</v>
      </c>
      <c r="AY263" s="24" t="s">
        <v>133</v>
      </c>
      <c r="BE263" s="163">
        <f t="shared" si="34"/>
        <v>0</v>
      </c>
      <c r="BF263" s="163">
        <f t="shared" si="35"/>
        <v>0</v>
      </c>
      <c r="BG263" s="163">
        <f t="shared" si="36"/>
        <v>0</v>
      </c>
      <c r="BH263" s="163">
        <f t="shared" si="37"/>
        <v>0</v>
      </c>
      <c r="BI263" s="163">
        <f t="shared" si="38"/>
        <v>0</v>
      </c>
      <c r="BJ263" s="24" t="s">
        <v>77</v>
      </c>
      <c r="BK263" s="163">
        <f t="shared" si="39"/>
        <v>0</v>
      </c>
      <c r="BL263" s="24" t="s">
        <v>223</v>
      </c>
      <c r="BM263" s="24" t="s">
        <v>569</v>
      </c>
    </row>
    <row r="264" spans="2:65" s="1" customFormat="1" ht="25.5" customHeight="1">
      <c r="B264" s="152"/>
      <c r="C264" s="153" t="s">
        <v>570</v>
      </c>
      <c r="D264" s="153" t="s">
        <v>136</v>
      </c>
      <c r="E264" s="154" t="s">
        <v>571</v>
      </c>
      <c r="F264" s="155" t="s">
        <v>572</v>
      </c>
      <c r="G264" s="156" t="s">
        <v>171</v>
      </c>
      <c r="H264" s="157">
        <v>13</v>
      </c>
      <c r="I264" s="158">
        <v>0</v>
      </c>
      <c r="J264" s="158">
        <f t="shared" si="30"/>
        <v>0</v>
      </c>
      <c r="K264" s="155" t="s">
        <v>140</v>
      </c>
      <c r="L264" s="39"/>
      <c r="M264" s="159" t="s">
        <v>5</v>
      </c>
      <c r="N264" s="160" t="s">
        <v>43</v>
      </c>
      <c r="O264" s="161">
        <v>8.5999999999999993E-2</v>
      </c>
      <c r="P264" s="161">
        <f t="shared" si="31"/>
        <v>1.1179999999999999</v>
      </c>
      <c r="Q264" s="161">
        <v>0</v>
      </c>
      <c r="R264" s="161">
        <f t="shared" si="32"/>
        <v>0</v>
      </c>
      <c r="S264" s="161">
        <v>0</v>
      </c>
      <c r="T264" s="162">
        <f t="shared" si="33"/>
        <v>0</v>
      </c>
      <c r="AR264" s="24" t="s">
        <v>223</v>
      </c>
      <c r="AT264" s="24" t="s">
        <v>136</v>
      </c>
      <c r="AU264" s="24" t="s">
        <v>82</v>
      </c>
      <c r="AY264" s="24" t="s">
        <v>133</v>
      </c>
      <c r="BE264" s="163">
        <f t="shared" si="34"/>
        <v>0</v>
      </c>
      <c r="BF264" s="163">
        <f t="shared" si="35"/>
        <v>0</v>
      </c>
      <c r="BG264" s="163">
        <f t="shared" si="36"/>
        <v>0</v>
      </c>
      <c r="BH264" s="163">
        <f t="shared" si="37"/>
        <v>0</v>
      </c>
      <c r="BI264" s="163">
        <f t="shared" si="38"/>
        <v>0</v>
      </c>
      <c r="BJ264" s="24" t="s">
        <v>77</v>
      </c>
      <c r="BK264" s="163">
        <f t="shared" si="39"/>
        <v>0</v>
      </c>
      <c r="BL264" s="24" t="s">
        <v>223</v>
      </c>
      <c r="BM264" s="24" t="s">
        <v>573</v>
      </c>
    </row>
    <row r="265" spans="2:65" s="1" customFormat="1" ht="16.5" customHeight="1">
      <c r="B265" s="152"/>
      <c r="C265" s="172" t="s">
        <v>574</v>
      </c>
      <c r="D265" s="172" t="s">
        <v>148</v>
      </c>
      <c r="E265" s="173" t="s">
        <v>575</v>
      </c>
      <c r="F265" s="174" t="s">
        <v>576</v>
      </c>
      <c r="G265" s="175" t="s">
        <v>171</v>
      </c>
      <c r="H265" s="176">
        <v>13</v>
      </c>
      <c r="I265" s="177">
        <v>0</v>
      </c>
      <c r="J265" s="177">
        <f t="shared" si="30"/>
        <v>0</v>
      </c>
      <c r="K265" s="174" t="s">
        <v>140</v>
      </c>
      <c r="L265" s="178"/>
      <c r="M265" s="179" t="s">
        <v>5</v>
      </c>
      <c r="N265" s="180" t="s">
        <v>43</v>
      </c>
      <c r="O265" s="161">
        <v>0</v>
      </c>
      <c r="P265" s="161">
        <f t="shared" si="31"/>
        <v>0</v>
      </c>
      <c r="Q265" s="161">
        <v>1.7000000000000001E-4</v>
      </c>
      <c r="R265" s="161">
        <f t="shared" si="32"/>
        <v>2.2100000000000002E-3</v>
      </c>
      <c r="S265" s="161">
        <v>0</v>
      </c>
      <c r="T265" s="162">
        <f t="shared" si="33"/>
        <v>0</v>
      </c>
      <c r="AR265" s="24" t="s">
        <v>302</v>
      </c>
      <c r="AT265" s="24" t="s">
        <v>148</v>
      </c>
      <c r="AU265" s="24" t="s">
        <v>82</v>
      </c>
      <c r="AY265" s="24" t="s">
        <v>133</v>
      </c>
      <c r="BE265" s="163">
        <f t="shared" si="34"/>
        <v>0</v>
      </c>
      <c r="BF265" s="163">
        <f t="shared" si="35"/>
        <v>0</v>
      </c>
      <c r="BG265" s="163">
        <f t="shared" si="36"/>
        <v>0</v>
      </c>
      <c r="BH265" s="163">
        <f t="shared" si="37"/>
        <v>0</v>
      </c>
      <c r="BI265" s="163">
        <f t="shared" si="38"/>
        <v>0</v>
      </c>
      <c r="BJ265" s="24" t="s">
        <v>77</v>
      </c>
      <c r="BK265" s="163">
        <f t="shared" si="39"/>
        <v>0</v>
      </c>
      <c r="BL265" s="24" t="s">
        <v>223</v>
      </c>
      <c r="BM265" s="24" t="s">
        <v>577</v>
      </c>
    </row>
    <row r="266" spans="2:65" s="1" customFormat="1" ht="25.5" customHeight="1">
      <c r="B266" s="152"/>
      <c r="C266" s="153" t="s">
        <v>578</v>
      </c>
      <c r="D266" s="153" t="s">
        <v>136</v>
      </c>
      <c r="E266" s="154" t="s">
        <v>571</v>
      </c>
      <c r="F266" s="155" t="s">
        <v>572</v>
      </c>
      <c r="G266" s="156" t="s">
        <v>171</v>
      </c>
      <c r="H266" s="157">
        <v>47</v>
      </c>
      <c r="I266" s="158">
        <v>0</v>
      </c>
      <c r="J266" s="158">
        <f t="shared" si="30"/>
        <v>0</v>
      </c>
      <c r="K266" s="155" t="s">
        <v>140</v>
      </c>
      <c r="L266" s="39"/>
      <c r="M266" s="159" t="s">
        <v>5</v>
      </c>
      <c r="N266" s="160" t="s">
        <v>43</v>
      </c>
      <c r="O266" s="161">
        <v>8.5999999999999993E-2</v>
      </c>
      <c r="P266" s="161">
        <f t="shared" si="31"/>
        <v>4.0419999999999998</v>
      </c>
      <c r="Q266" s="161">
        <v>0</v>
      </c>
      <c r="R266" s="161">
        <f t="shared" si="32"/>
        <v>0</v>
      </c>
      <c r="S266" s="161">
        <v>0</v>
      </c>
      <c r="T266" s="162">
        <f t="shared" si="33"/>
        <v>0</v>
      </c>
      <c r="AR266" s="24" t="s">
        <v>223</v>
      </c>
      <c r="AT266" s="24" t="s">
        <v>136</v>
      </c>
      <c r="AU266" s="24" t="s">
        <v>82</v>
      </c>
      <c r="AY266" s="24" t="s">
        <v>133</v>
      </c>
      <c r="BE266" s="163">
        <f t="shared" si="34"/>
        <v>0</v>
      </c>
      <c r="BF266" s="163">
        <f t="shared" si="35"/>
        <v>0</v>
      </c>
      <c r="BG266" s="163">
        <f t="shared" si="36"/>
        <v>0</v>
      </c>
      <c r="BH266" s="163">
        <f t="shared" si="37"/>
        <v>0</v>
      </c>
      <c r="BI266" s="163">
        <f t="shared" si="38"/>
        <v>0</v>
      </c>
      <c r="BJ266" s="24" t="s">
        <v>77</v>
      </c>
      <c r="BK266" s="163">
        <f t="shared" si="39"/>
        <v>0</v>
      </c>
      <c r="BL266" s="24" t="s">
        <v>223</v>
      </c>
      <c r="BM266" s="24" t="s">
        <v>579</v>
      </c>
    </row>
    <row r="267" spans="2:65" s="11" customFormat="1">
      <c r="B267" s="164"/>
      <c r="D267" s="165" t="s">
        <v>143</v>
      </c>
      <c r="E267" s="166" t="s">
        <v>5</v>
      </c>
      <c r="F267" s="167" t="s">
        <v>580</v>
      </c>
      <c r="H267" s="168">
        <v>47</v>
      </c>
      <c r="L267" s="164"/>
      <c r="M267" s="169"/>
      <c r="N267" s="170"/>
      <c r="O267" s="170"/>
      <c r="P267" s="170"/>
      <c r="Q267" s="170"/>
      <c r="R267" s="170"/>
      <c r="S267" s="170"/>
      <c r="T267" s="171"/>
      <c r="AT267" s="166" t="s">
        <v>143</v>
      </c>
      <c r="AU267" s="166" t="s">
        <v>82</v>
      </c>
      <c r="AV267" s="11" t="s">
        <v>82</v>
      </c>
      <c r="AW267" s="11" t="s">
        <v>36</v>
      </c>
      <c r="AX267" s="11" t="s">
        <v>77</v>
      </c>
      <c r="AY267" s="166" t="s">
        <v>133</v>
      </c>
    </row>
    <row r="268" spans="2:65" s="1" customFormat="1" ht="16.5" customHeight="1">
      <c r="B268" s="152"/>
      <c r="C268" s="172" t="s">
        <v>581</v>
      </c>
      <c r="D268" s="172" t="s">
        <v>148</v>
      </c>
      <c r="E268" s="173" t="s">
        <v>582</v>
      </c>
      <c r="F268" s="174" t="s">
        <v>583</v>
      </c>
      <c r="G268" s="175" t="s">
        <v>171</v>
      </c>
      <c r="H268" s="176">
        <v>47</v>
      </c>
      <c r="I268" s="177">
        <v>0</v>
      </c>
      <c r="J268" s="177">
        <f t="shared" ref="J268:J281" si="40">ROUND(I268*H268,2)</f>
        <v>0</v>
      </c>
      <c r="K268" s="174" t="s">
        <v>140</v>
      </c>
      <c r="L268" s="178"/>
      <c r="M268" s="179" t="s">
        <v>5</v>
      </c>
      <c r="N268" s="180" t="s">
        <v>43</v>
      </c>
      <c r="O268" s="161">
        <v>0</v>
      </c>
      <c r="P268" s="161">
        <f t="shared" ref="P268:P281" si="41">O268*H268</f>
        <v>0</v>
      </c>
      <c r="Q268" s="161">
        <v>1.7000000000000001E-4</v>
      </c>
      <c r="R268" s="161">
        <f t="shared" ref="R268:R281" si="42">Q268*H268</f>
        <v>7.9900000000000006E-3</v>
      </c>
      <c r="S268" s="161">
        <v>0</v>
      </c>
      <c r="T268" s="162">
        <f t="shared" ref="T268:T281" si="43">S268*H268</f>
        <v>0</v>
      </c>
      <c r="AR268" s="24" t="s">
        <v>302</v>
      </c>
      <c r="AT268" s="24" t="s">
        <v>148</v>
      </c>
      <c r="AU268" s="24" t="s">
        <v>82</v>
      </c>
      <c r="AY268" s="24" t="s">
        <v>133</v>
      </c>
      <c r="BE268" s="163">
        <f t="shared" ref="BE268:BE281" si="44">IF(N268="základní",J268,0)</f>
        <v>0</v>
      </c>
      <c r="BF268" s="163">
        <f t="shared" ref="BF268:BF281" si="45">IF(N268="snížená",J268,0)</f>
        <v>0</v>
      </c>
      <c r="BG268" s="163">
        <f t="shared" ref="BG268:BG281" si="46">IF(N268="zákl. přenesená",J268,0)</f>
        <v>0</v>
      </c>
      <c r="BH268" s="163">
        <f t="shared" ref="BH268:BH281" si="47">IF(N268="sníž. přenesená",J268,0)</f>
        <v>0</v>
      </c>
      <c r="BI268" s="163">
        <f t="shared" ref="BI268:BI281" si="48">IF(N268="nulová",J268,0)</f>
        <v>0</v>
      </c>
      <c r="BJ268" s="24" t="s">
        <v>77</v>
      </c>
      <c r="BK268" s="163">
        <f t="shared" ref="BK268:BK281" si="49">ROUND(I268*H268,2)</f>
        <v>0</v>
      </c>
      <c r="BL268" s="24" t="s">
        <v>223</v>
      </c>
      <c r="BM268" s="24" t="s">
        <v>584</v>
      </c>
    </row>
    <row r="269" spans="2:65" s="1" customFormat="1" ht="16.5" customHeight="1">
      <c r="B269" s="152"/>
      <c r="C269" s="153" t="s">
        <v>585</v>
      </c>
      <c r="D269" s="153" t="s">
        <v>136</v>
      </c>
      <c r="E269" s="154" t="s">
        <v>586</v>
      </c>
      <c r="F269" s="155" t="s">
        <v>587</v>
      </c>
      <c r="G269" s="156" t="s">
        <v>139</v>
      </c>
      <c r="H269" s="157">
        <v>1</v>
      </c>
      <c r="I269" s="158">
        <v>0</v>
      </c>
      <c r="J269" s="158">
        <f t="shared" si="40"/>
        <v>0</v>
      </c>
      <c r="K269" s="155" t="s">
        <v>140</v>
      </c>
      <c r="L269" s="39"/>
      <c r="M269" s="159" t="s">
        <v>5</v>
      </c>
      <c r="N269" s="160" t="s">
        <v>43</v>
      </c>
      <c r="O269" s="161">
        <v>0.39</v>
      </c>
      <c r="P269" s="161">
        <f t="shared" si="41"/>
        <v>0.39</v>
      </c>
      <c r="Q269" s="161">
        <v>0</v>
      </c>
      <c r="R269" s="161">
        <f t="shared" si="42"/>
        <v>0</v>
      </c>
      <c r="S269" s="161">
        <v>0</v>
      </c>
      <c r="T269" s="162">
        <f t="shared" si="43"/>
        <v>0</v>
      </c>
      <c r="AR269" s="24" t="s">
        <v>223</v>
      </c>
      <c r="AT269" s="24" t="s">
        <v>136</v>
      </c>
      <c r="AU269" s="24" t="s">
        <v>82</v>
      </c>
      <c r="AY269" s="24" t="s">
        <v>133</v>
      </c>
      <c r="BE269" s="163">
        <f t="shared" si="44"/>
        <v>0</v>
      </c>
      <c r="BF269" s="163">
        <f t="shared" si="45"/>
        <v>0</v>
      </c>
      <c r="BG269" s="163">
        <f t="shared" si="46"/>
        <v>0</v>
      </c>
      <c r="BH269" s="163">
        <f t="shared" si="47"/>
        <v>0</v>
      </c>
      <c r="BI269" s="163">
        <f t="shared" si="48"/>
        <v>0</v>
      </c>
      <c r="BJ269" s="24" t="s">
        <v>77</v>
      </c>
      <c r="BK269" s="163">
        <f t="shared" si="49"/>
        <v>0</v>
      </c>
      <c r="BL269" s="24" t="s">
        <v>223</v>
      </c>
      <c r="BM269" s="24" t="s">
        <v>588</v>
      </c>
    </row>
    <row r="270" spans="2:65" s="1" customFormat="1" ht="16.5" customHeight="1">
      <c r="B270" s="152"/>
      <c r="C270" s="172" t="s">
        <v>589</v>
      </c>
      <c r="D270" s="172" t="s">
        <v>148</v>
      </c>
      <c r="E270" s="173" t="s">
        <v>590</v>
      </c>
      <c r="F270" s="174" t="s">
        <v>591</v>
      </c>
      <c r="G270" s="175" t="s">
        <v>139</v>
      </c>
      <c r="H270" s="176">
        <v>1</v>
      </c>
      <c r="I270" s="177">
        <v>0</v>
      </c>
      <c r="J270" s="177">
        <f t="shared" si="40"/>
        <v>0</v>
      </c>
      <c r="K270" s="174" t="s">
        <v>140</v>
      </c>
      <c r="L270" s="178"/>
      <c r="M270" s="179" t="s">
        <v>5</v>
      </c>
      <c r="N270" s="180" t="s">
        <v>43</v>
      </c>
      <c r="O270" s="161">
        <v>0</v>
      </c>
      <c r="P270" s="161">
        <f t="shared" si="41"/>
        <v>0</v>
      </c>
      <c r="Q270" s="161">
        <v>5.0000000000000002E-5</v>
      </c>
      <c r="R270" s="161">
        <f t="shared" si="42"/>
        <v>5.0000000000000002E-5</v>
      </c>
      <c r="S270" s="161">
        <v>0</v>
      </c>
      <c r="T270" s="162">
        <f t="shared" si="43"/>
        <v>0</v>
      </c>
      <c r="AR270" s="24" t="s">
        <v>302</v>
      </c>
      <c r="AT270" s="24" t="s">
        <v>148</v>
      </c>
      <c r="AU270" s="24" t="s">
        <v>82</v>
      </c>
      <c r="AY270" s="24" t="s">
        <v>133</v>
      </c>
      <c r="BE270" s="163">
        <f t="shared" si="44"/>
        <v>0</v>
      </c>
      <c r="BF270" s="163">
        <f t="shared" si="45"/>
        <v>0</v>
      </c>
      <c r="BG270" s="163">
        <f t="shared" si="46"/>
        <v>0</v>
      </c>
      <c r="BH270" s="163">
        <f t="shared" si="47"/>
        <v>0</v>
      </c>
      <c r="BI270" s="163">
        <f t="shared" si="48"/>
        <v>0</v>
      </c>
      <c r="BJ270" s="24" t="s">
        <v>77</v>
      </c>
      <c r="BK270" s="163">
        <f t="shared" si="49"/>
        <v>0</v>
      </c>
      <c r="BL270" s="24" t="s">
        <v>223</v>
      </c>
      <c r="BM270" s="24" t="s">
        <v>592</v>
      </c>
    </row>
    <row r="271" spans="2:65" s="1" customFormat="1" ht="16.5" customHeight="1">
      <c r="B271" s="152"/>
      <c r="C271" s="153" t="s">
        <v>593</v>
      </c>
      <c r="D271" s="153" t="s">
        <v>136</v>
      </c>
      <c r="E271" s="154" t="s">
        <v>594</v>
      </c>
      <c r="F271" s="155" t="s">
        <v>595</v>
      </c>
      <c r="G271" s="156" t="s">
        <v>139</v>
      </c>
      <c r="H271" s="157">
        <v>1</v>
      </c>
      <c r="I271" s="158">
        <v>0</v>
      </c>
      <c r="J271" s="158">
        <f t="shared" si="40"/>
        <v>0</v>
      </c>
      <c r="K271" s="155" t="s">
        <v>140</v>
      </c>
      <c r="L271" s="39"/>
      <c r="M271" s="159" t="s">
        <v>5</v>
      </c>
      <c r="N271" s="160" t="s">
        <v>43</v>
      </c>
      <c r="O271" s="161">
        <v>0.26</v>
      </c>
      <c r="P271" s="161">
        <f t="shared" si="41"/>
        <v>0.26</v>
      </c>
      <c r="Q271" s="161">
        <v>0</v>
      </c>
      <c r="R271" s="161">
        <f t="shared" si="42"/>
        <v>0</v>
      </c>
      <c r="S271" s="161">
        <v>0</v>
      </c>
      <c r="T271" s="162">
        <f t="shared" si="43"/>
        <v>0</v>
      </c>
      <c r="AR271" s="24" t="s">
        <v>223</v>
      </c>
      <c r="AT271" s="24" t="s">
        <v>136</v>
      </c>
      <c r="AU271" s="24" t="s">
        <v>82</v>
      </c>
      <c r="AY271" s="24" t="s">
        <v>133</v>
      </c>
      <c r="BE271" s="163">
        <f t="shared" si="44"/>
        <v>0</v>
      </c>
      <c r="BF271" s="163">
        <f t="shared" si="45"/>
        <v>0</v>
      </c>
      <c r="BG271" s="163">
        <f t="shared" si="46"/>
        <v>0</v>
      </c>
      <c r="BH271" s="163">
        <f t="shared" si="47"/>
        <v>0</v>
      </c>
      <c r="BI271" s="163">
        <f t="shared" si="48"/>
        <v>0</v>
      </c>
      <c r="BJ271" s="24" t="s">
        <v>77</v>
      </c>
      <c r="BK271" s="163">
        <f t="shared" si="49"/>
        <v>0</v>
      </c>
      <c r="BL271" s="24" t="s">
        <v>223</v>
      </c>
      <c r="BM271" s="24" t="s">
        <v>596</v>
      </c>
    </row>
    <row r="272" spans="2:65" s="1" customFormat="1" ht="16.5" customHeight="1">
      <c r="B272" s="152"/>
      <c r="C272" s="172" t="s">
        <v>597</v>
      </c>
      <c r="D272" s="172" t="s">
        <v>148</v>
      </c>
      <c r="E272" s="173" t="s">
        <v>598</v>
      </c>
      <c r="F272" s="174" t="s">
        <v>599</v>
      </c>
      <c r="G272" s="175" t="s">
        <v>139</v>
      </c>
      <c r="H272" s="176">
        <v>1</v>
      </c>
      <c r="I272" s="177">
        <v>0</v>
      </c>
      <c r="J272" s="177">
        <f t="shared" si="40"/>
        <v>0</v>
      </c>
      <c r="K272" s="174" t="s">
        <v>140</v>
      </c>
      <c r="L272" s="178"/>
      <c r="M272" s="179" t="s">
        <v>5</v>
      </c>
      <c r="N272" s="180" t="s">
        <v>43</v>
      </c>
      <c r="O272" s="161">
        <v>0</v>
      </c>
      <c r="P272" s="161">
        <f t="shared" si="41"/>
        <v>0</v>
      </c>
      <c r="Q272" s="161">
        <v>6.0000000000000002E-5</v>
      </c>
      <c r="R272" s="161">
        <f t="shared" si="42"/>
        <v>6.0000000000000002E-5</v>
      </c>
      <c r="S272" s="161">
        <v>0</v>
      </c>
      <c r="T272" s="162">
        <f t="shared" si="43"/>
        <v>0</v>
      </c>
      <c r="AR272" s="24" t="s">
        <v>302</v>
      </c>
      <c r="AT272" s="24" t="s">
        <v>148</v>
      </c>
      <c r="AU272" s="24" t="s">
        <v>82</v>
      </c>
      <c r="AY272" s="24" t="s">
        <v>133</v>
      </c>
      <c r="BE272" s="163">
        <f t="shared" si="44"/>
        <v>0</v>
      </c>
      <c r="BF272" s="163">
        <f t="shared" si="45"/>
        <v>0</v>
      </c>
      <c r="BG272" s="163">
        <f t="shared" si="46"/>
        <v>0</v>
      </c>
      <c r="BH272" s="163">
        <f t="shared" si="47"/>
        <v>0</v>
      </c>
      <c r="BI272" s="163">
        <f t="shared" si="48"/>
        <v>0</v>
      </c>
      <c r="BJ272" s="24" t="s">
        <v>77</v>
      </c>
      <c r="BK272" s="163">
        <f t="shared" si="49"/>
        <v>0</v>
      </c>
      <c r="BL272" s="24" t="s">
        <v>223</v>
      </c>
      <c r="BM272" s="24" t="s">
        <v>600</v>
      </c>
    </row>
    <row r="273" spans="2:65" s="1" customFormat="1" ht="16.5" customHeight="1">
      <c r="B273" s="152"/>
      <c r="C273" s="153" t="s">
        <v>601</v>
      </c>
      <c r="D273" s="153" t="s">
        <v>136</v>
      </c>
      <c r="E273" s="154" t="s">
        <v>602</v>
      </c>
      <c r="F273" s="155" t="s">
        <v>603</v>
      </c>
      <c r="G273" s="156" t="s">
        <v>139</v>
      </c>
      <c r="H273" s="157">
        <v>21</v>
      </c>
      <c r="I273" s="158">
        <v>0</v>
      </c>
      <c r="J273" s="158">
        <f t="shared" si="40"/>
        <v>0</v>
      </c>
      <c r="K273" s="155" t="s">
        <v>5</v>
      </c>
      <c r="L273" s="39"/>
      <c r="M273" s="159" t="s">
        <v>5</v>
      </c>
      <c r="N273" s="160" t="s">
        <v>43</v>
      </c>
      <c r="O273" s="161">
        <v>1.224</v>
      </c>
      <c r="P273" s="161">
        <f t="shared" si="41"/>
        <v>25.704000000000001</v>
      </c>
      <c r="Q273" s="161">
        <v>0</v>
      </c>
      <c r="R273" s="161">
        <f t="shared" si="42"/>
        <v>0</v>
      </c>
      <c r="S273" s="161">
        <v>0</v>
      </c>
      <c r="T273" s="162">
        <f t="shared" si="43"/>
        <v>0</v>
      </c>
      <c r="AR273" s="24" t="s">
        <v>223</v>
      </c>
      <c r="AT273" s="24" t="s">
        <v>136</v>
      </c>
      <c r="AU273" s="24" t="s">
        <v>82</v>
      </c>
      <c r="AY273" s="24" t="s">
        <v>133</v>
      </c>
      <c r="BE273" s="163">
        <f t="shared" si="44"/>
        <v>0</v>
      </c>
      <c r="BF273" s="163">
        <f t="shared" si="45"/>
        <v>0</v>
      </c>
      <c r="BG273" s="163">
        <f t="shared" si="46"/>
        <v>0</v>
      </c>
      <c r="BH273" s="163">
        <f t="shared" si="47"/>
        <v>0</v>
      </c>
      <c r="BI273" s="163">
        <f t="shared" si="48"/>
        <v>0</v>
      </c>
      <c r="BJ273" s="24" t="s">
        <v>77</v>
      </c>
      <c r="BK273" s="163">
        <f t="shared" si="49"/>
        <v>0</v>
      </c>
      <c r="BL273" s="24" t="s">
        <v>223</v>
      </c>
      <c r="BM273" s="24" t="s">
        <v>604</v>
      </c>
    </row>
    <row r="274" spans="2:65" s="1" customFormat="1" ht="16.5" customHeight="1">
      <c r="B274" s="152"/>
      <c r="C274" s="172" t="s">
        <v>605</v>
      </c>
      <c r="D274" s="172" t="s">
        <v>148</v>
      </c>
      <c r="E274" s="173" t="s">
        <v>606</v>
      </c>
      <c r="F274" s="174" t="s">
        <v>607</v>
      </c>
      <c r="G274" s="175" t="s">
        <v>139</v>
      </c>
      <c r="H274" s="176">
        <v>21</v>
      </c>
      <c r="I274" s="177">
        <v>0</v>
      </c>
      <c r="J274" s="177">
        <f t="shared" si="40"/>
        <v>0</v>
      </c>
      <c r="K274" s="174" t="s">
        <v>5</v>
      </c>
      <c r="L274" s="178"/>
      <c r="M274" s="179" t="s">
        <v>5</v>
      </c>
      <c r="N274" s="180" t="s">
        <v>43</v>
      </c>
      <c r="O274" s="161">
        <v>0</v>
      </c>
      <c r="P274" s="161">
        <f t="shared" si="41"/>
        <v>0</v>
      </c>
      <c r="Q274" s="161">
        <v>0</v>
      </c>
      <c r="R274" s="161">
        <f t="shared" si="42"/>
        <v>0</v>
      </c>
      <c r="S274" s="161">
        <v>0</v>
      </c>
      <c r="T274" s="162">
        <f t="shared" si="43"/>
        <v>0</v>
      </c>
      <c r="AR274" s="24" t="s">
        <v>302</v>
      </c>
      <c r="AT274" s="24" t="s">
        <v>148</v>
      </c>
      <c r="AU274" s="24" t="s">
        <v>82</v>
      </c>
      <c r="AY274" s="24" t="s">
        <v>133</v>
      </c>
      <c r="BE274" s="163">
        <f t="shared" si="44"/>
        <v>0</v>
      </c>
      <c r="BF274" s="163">
        <f t="shared" si="45"/>
        <v>0</v>
      </c>
      <c r="BG274" s="163">
        <f t="shared" si="46"/>
        <v>0</v>
      </c>
      <c r="BH274" s="163">
        <f t="shared" si="47"/>
        <v>0</v>
      </c>
      <c r="BI274" s="163">
        <f t="shared" si="48"/>
        <v>0</v>
      </c>
      <c r="BJ274" s="24" t="s">
        <v>77</v>
      </c>
      <c r="BK274" s="163">
        <f t="shared" si="49"/>
        <v>0</v>
      </c>
      <c r="BL274" s="24" t="s">
        <v>223</v>
      </c>
      <c r="BM274" s="24" t="s">
        <v>608</v>
      </c>
    </row>
    <row r="275" spans="2:65" s="1" customFormat="1" ht="16.5" customHeight="1">
      <c r="B275" s="152"/>
      <c r="C275" s="172" t="s">
        <v>609</v>
      </c>
      <c r="D275" s="172" t="s">
        <v>148</v>
      </c>
      <c r="E275" s="173" t="s">
        <v>610</v>
      </c>
      <c r="F275" s="174" t="s">
        <v>611</v>
      </c>
      <c r="G275" s="175" t="s">
        <v>139</v>
      </c>
      <c r="H275" s="176">
        <v>42</v>
      </c>
      <c r="I275" s="177">
        <v>0</v>
      </c>
      <c r="J275" s="177">
        <f t="shared" si="40"/>
        <v>0</v>
      </c>
      <c r="K275" s="174" t="s">
        <v>5</v>
      </c>
      <c r="L275" s="178"/>
      <c r="M275" s="179" t="s">
        <v>5</v>
      </c>
      <c r="N275" s="180" t="s">
        <v>43</v>
      </c>
      <c r="O275" s="161">
        <v>0</v>
      </c>
      <c r="P275" s="161">
        <f t="shared" si="41"/>
        <v>0</v>
      </c>
      <c r="Q275" s="161">
        <v>0</v>
      </c>
      <c r="R275" s="161">
        <f t="shared" si="42"/>
        <v>0</v>
      </c>
      <c r="S275" s="161">
        <v>0</v>
      </c>
      <c r="T275" s="162">
        <f t="shared" si="43"/>
        <v>0</v>
      </c>
      <c r="AR275" s="24" t="s">
        <v>302</v>
      </c>
      <c r="AT275" s="24" t="s">
        <v>148</v>
      </c>
      <c r="AU275" s="24" t="s">
        <v>82</v>
      </c>
      <c r="AY275" s="24" t="s">
        <v>133</v>
      </c>
      <c r="BE275" s="163">
        <f t="shared" si="44"/>
        <v>0</v>
      </c>
      <c r="BF275" s="163">
        <f t="shared" si="45"/>
        <v>0</v>
      </c>
      <c r="BG275" s="163">
        <f t="shared" si="46"/>
        <v>0</v>
      </c>
      <c r="BH275" s="163">
        <f t="shared" si="47"/>
        <v>0</v>
      </c>
      <c r="BI275" s="163">
        <f t="shared" si="48"/>
        <v>0</v>
      </c>
      <c r="BJ275" s="24" t="s">
        <v>77</v>
      </c>
      <c r="BK275" s="163">
        <f t="shared" si="49"/>
        <v>0</v>
      </c>
      <c r="BL275" s="24" t="s">
        <v>223</v>
      </c>
      <c r="BM275" s="24" t="s">
        <v>612</v>
      </c>
    </row>
    <row r="276" spans="2:65" s="1" customFormat="1" ht="16.5" customHeight="1">
      <c r="B276" s="152"/>
      <c r="C276" s="153" t="s">
        <v>613</v>
      </c>
      <c r="D276" s="153" t="s">
        <v>136</v>
      </c>
      <c r="E276" s="154" t="s">
        <v>614</v>
      </c>
      <c r="F276" s="155" t="s">
        <v>615</v>
      </c>
      <c r="G276" s="156" t="s">
        <v>226</v>
      </c>
      <c r="H276" s="157">
        <v>1</v>
      </c>
      <c r="I276" s="158">
        <v>0</v>
      </c>
      <c r="J276" s="158">
        <f t="shared" si="40"/>
        <v>0</v>
      </c>
      <c r="K276" s="155" t="s">
        <v>5</v>
      </c>
      <c r="L276" s="39"/>
      <c r="M276" s="159" t="s">
        <v>5</v>
      </c>
      <c r="N276" s="160" t="s">
        <v>43</v>
      </c>
      <c r="O276" s="161">
        <v>0</v>
      </c>
      <c r="P276" s="161">
        <f t="shared" si="41"/>
        <v>0</v>
      </c>
      <c r="Q276" s="161">
        <v>0</v>
      </c>
      <c r="R276" s="161">
        <f t="shared" si="42"/>
        <v>0</v>
      </c>
      <c r="S276" s="161">
        <v>0</v>
      </c>
      <c r="T276" s="162">
        <f t="shared" si="43"/>
        <v>0</v>
      </c>
      <c r="AR276" s="24" t="s">
        <v>223</v>
      </c>
      <c r="AT276" s="24" t="s">
        <v>136</v>
      </c>
      <c r="AU276" s="24" t="s">
        <v>82</v>
      </c>
      <c r="AY276" s="24" t="s">
        <v>133</v>
      </c>
      <c r="BE276" s="163">
        <f t="shared" si="44"/>
        <v>0</v>
      </c>
      <c r="BF276" s="163">
        <f t="shared" si="45"/>
        <v>0</v>
      </c>
      <c r="BG276" s="163">
        <f t="shared" si="46"/>
        <v>0</v>
      </c>
      <c r="BH276" s="163">
        <f t="shared" si="47"/>
        <v>0</v>
      </c>
      <c r="BI276" s="163">
        <f t="shared" si="48"/>
        <v>0</v>
      </c>
      <c r="BJ276" s="24" t="s">
        <v>77</v>
      </c>
      <c r="BK276" s="163">
        <f t="shared" si="49"/>
        <v>0</v>
      </c>
      <c r="BL276" s="24" t="s">
        <v>223</v>
      </c>
      <c r="BM276" s="24" t="s">
        <v>616</v>
      </c>
    </row>
    <row r="277" spans="2:65" s="1" customFormat="1" ht="16.5" customHeight="1">
      <c r="B277" s="152"/>
      <c r="C277" s="153" t="s">
        <v>617</v>
      </c>
      <c r="D277" s="153" t="s">
        <v>136</v>
      </c>
      <c r="E277" s="154" t="s">
        <v>618</v>
      </c>
      <c r="F277" s="155" t="s">
        <v>619</v>
      </c>
      <c r="G277" s="156" t="s">
        <v>226</v>
      </c>
      <c r="H277" s="157">
        <v>1</v>
      </c>
      <c r="I277" s="158">
        <v>0</v>
      </c>
      <c r="J277" s="158">
        <f t="shared" si="40"/>
        <v>0</v>
      </c>
      <c r="K277" s="155" t="s">
        <v>5</v>
      </c>
      <c r="L277" s="39"/>
      <c r="M277" s="159" t="s">
        <v>5</v>
      </c>
      <c r="N277" s="160" t="s">
        <v>43</v>
      </c>
      <c r="O277" s="161">
        <v>0</v>
      </c>
      <c r="P277" s="161">
        <f t="shared" si="41"/>
        <v>0</v>
      </c>
      <c r="Q277" s="161">
        <v>0</v>
      </c>
      <c r="R277" s="161">
        <f t="shared" si="42"/>
        <v>0</v>
      </c>
      <c r="S277" s="161">
        <v>0</v>
      </c>
      <c r="T277" s="162">
        <f t="shared" si="43"/>
        <v>0</v>
      </c>
      <c r="AR277" s="24" t="s">
        <v>223</v>
      </c>
      <c r="AT277" s="24" t="s">
        <v>136</v>
      </c>
      <c r="AU277" s="24" t="s">
        <v>82</v>
      </c>
      <c r="AY277" s="24" t="s">
        <v>133</v>
      </c>
      <c r="BE277" s="163">
        <f t="shared" si="44"/>
        <v>0</v>
      </c>
      <c r="BF277" s="163">
        <f t="shared" si="45"/>
        <v>0</v>
      </c>
      <c r="BG277" s="163">
        <f t="shared" si="46"/>
        <v>0</v>
      </c>
      <c r="BH277" s="163">
        <f t="shared" si="47"/>
        <v>0</v>
      </c>
      <c r="BI277" s="163">
        <f t="shared" si="48"/>
        <v>0</v>
      </c>
      <c r="BJ277" s="24" t="s">
        <v>77</v>
      </c>
      <c r="BK277" s="163">
        <f t="shared" si="49"/>
        <v>0</v>
      </c>
      <c r="BL277" s="24" t="s">
        <v>223</v>
      </c>
      <c r="BM277" s="24" t="s">
        <v>620</v>
      </c>
    </row>
    <row r="278" spans="2:65" s="1" customFormat="1" ht="16.5" customHeight="1">
      <c r="B278" s="152"/>
      <c r="C278" s="153" t="s">
        <v>621</v>
      </c>
      <c r="D278" s="153" t="s">
        <v>136</v>
      </c>
      <c r="E278" s="154" t="s">
        <v>622</v>
      </c>
      <c r="F278" s="155" t="s">
        <v>623</v>
      </c>
      <c r="G278" s="156" t="s">
        <v>226</v>
      </c>
      <c r="H278" s="157">
        <v>1</v>
      </c>
      <c r="I278" s="158">
        <v>0</v>
      </c>
      <c r="J278" s="158">
        <f t="shared" si="40"/>
        <v>0</v>
      </c>
      <c r="K278" s="155" t="s">
        <v>5</v>
      </c>
      <c r="L278" s="39"/>
      <c r="M278" s="159" t="s">
        <v>5</v>
      </c>
      <c r="N278" s="160" t="s">
        <v>43</v>
      </c>
      <c r="O278" s="161">
        <v>0</v>
      </c>
      <c r="P278" s="161">
        <f t="shared" si="41"/>
        <v>0</v>
      </c>
      <c r="Q278" s="161">
        <v>0</v>
      </c>
      <c r="R278" s="161">
        <f t="shared" si="42"/>
        <v>0</v>
      </c>
      <c r="S278" s="161">
        <v>0</v>
      </c>
      <c r="T278" s="162">
        <f t="shared" si="43"/>
        <v>0</v>
      </c>
      <c r="AR278" s="24" t="s">
        <v>223</v>
      </c>
      <c r="AT278" s="24" t="s">
        <v>136</v>
      </c>
      <c r="AU278" s="24" t="s">
        <v>82</v>
      </c>
      <c r="AY278" s="24" t="s">
        <v>133</v>
      </c>
      <c r="BE278" s="163">
        <f t="shared" si="44"/>
        <v>0</v>
      </c>
      <c r="BF278" s="163">
        <f t="shared" si="45"/>
        <v>0</v>
      </c>
      <c r="BG278" s="163">
        <f t="shared" si="46"/>
        <v>0</v>
      </c>
      <c r="BH278" s="163">
        <f t="shared" si="47"/>
        <v>0</v>
      </c>
      <c r="BI278" s="163">
        <f t="shared" si="48"/>
        <v>0</v>
      </c>
      <c r="BJ278" s="24" t="s">
        <v>77</v>
      </c>
      <c r="BK278" s="163">
        <f t="shared" si="49"/>
        <v>0</v>
      </c>
      <c r="BL278" s="24" t="s">
        <v>223</v>
      </c>
      <c r="BM278" s="24" t="s">
        <v>624</v>
      </c>
    </row>
    <row r="279" spans="2:65" s="1" customFormat="1" ht="16.5" customHeight="1">
      <c r="B279" s="152"/>
      <c r="C279" s="153" t="s">
        <v>625</v>
      </c>
      <c r="D279" s="153" t="s">
        <v>136</v>
      </c>
      <c r="E279" s="154" t="s">
        <v>626</v>
      </c>
      <c r="F279" s="155" t="s">
        <v>627</v>
      </c>
      <c r="G279" s="156" t="s">
        <v>226</v>
      </c>
      <c r="H279" s="157">
        <v>1</v>
      </c>
      <c r="I279" s="158">
        <v>0</v>
      </c>
      <c r="J279" s="158">
        <f t="shared" si="40"/>
        <v>0</v>
      </c>
      <c r="K279" s="155" t="s">
        <v>5</v>
      </c>
      <c r="L279" s="39"/>
      <c r="M279" s="159" t="s">
        <v>5</v>
      </c>
      <c r="N279" s="160" t="s">
        <v>43</v>
      </c>
      <c r="O279" s="161">
        <v>0</v>
      </c>
      <c r="P279" s="161">
        <f t="shared" si="41"/>
        <v>0</v>
      </c>
      <c r="Q279" s="161">
        <v>0</v>
      </c>
      <c r="R279" s="161">
        <f t="shared" si="42"/>
        <v>0</v>
      </c>
      <c r="S279" s="161">
        <v>0</v>
      </c>
      <c r="T279" s="162">
        <f t="shared" si="43"/>
        <v>0</v>
      </c>
      <c r="AR279" s="24" t="s">
        <v>223</v>
      </c>
      <c r="AT279" s="24" t="s">
        <v>136</v>
      </c>
      <c r="AU279" s="24" t="s">
        <v>82</v>
      </c>
      <c r="AY279" s="24" t="s">
        <v>133</v>
      </c>
      <c r="BE279" s="163">
        <f t="shared" si="44"/>
        <v>0</v>
      </c>
      <c r="BF279" s="163">
        <f t="shared" si="45"/>
        <v>0</v>
      </c>
      <c r="BG279" s="163">
        <f t="shared" si="46"/>
        <v>0</v>
      </c>
      <c r="BH279" s="163">
        <f t="shared" si="47"/>
        <v>0</v>
      </c>
      <c r="BI279" s="163">
        <f t="shared" si="48"/>
        <v>0</v>
      </c>
      <c r="BJ279" s="24" t="s">
        <v>77</v>
      </c>
      <c r="BK279" s="163">
        <f t="shared" si="49"/>
        <v>0</v>
      </c>
      <c r="BL279" s="24" t="s">
        <v>223</v>
      </c>
      <c r="BM279" s="24" t="s">
        <v>628</v>
      </c>
    </row>
    <row r="280" spans="2:65" s="1" customFormat="1" ht="16.5" customHeight="1">
      <c r="B280" s="152"/>
      <c r="C280" s="153" t="s">
        <v>629</v>
      </c>
      <c r="D280" s="153" t="s">
        <v>136</v>
      </c>
      <c r="E280" s="154" t="s">
        <v>630</v>
      </c>
      <c r="F280" s="155" t="s">
        <v>631</v>
      </c>
      <c r="G280" s="156" t="s">
        <v>226</v>
      </c>
      <c r="H280" s="157">
        <v>1</v>
      </c>
      <c r="I280" s="158">
        <v>0</v>
      </c>
      <c r="J280" s="158">
        <f t="shared" si="40"/>
        <v>0</v>
      </c>
      <c r="K280" s="155" t="s">
        <v>5</v>
      </c>
      <c r="L280" s="39"/>
      <c r="M280" s="159" t="s">
        <v>5</v>
      </c>
      <c r="N280" s="160" t="s">
        <v>43</v>
      </c>
      <c r="O280" s="161">
        <v>0</v>
      </c>
      <c r="P280" s="161">
        <f t="shared" si="41"/>
        <v>0</v>
      </c>
      <c r="Q280" s="161">
        <v>0</v>
      </c>
      <c r="R280" s="161">
        <f t="shared" si="42"/>
        <v>0</v>
      </c>
      <c r="S280" s="161">
        <v>0</v>
      </c>
      <c r="T280" s="162">
        <f t="shared" si="43"/>
        <v>0</v>
      </c>
      <c r="AR280" s="24" t="s">
        <v>223</v>
      </c>
      <c r="AT280" s="24" t="s">
        <v>136</v>
      </c>
      <c r="AU280" s="24" t="s">
        <v>82</v>
      </c>
      <c r="AY280" s="24" t="s">
        <v>133</v>
      </c>
      <c r="BE280" s="163">
        <f t="shared" si="44"/>
        <v>0</v>
      </c>
      <c r="BF280" s="163">
        <f t="shared" si="45"/>
        <v>0</v>
      </c>
      <c r="BG280" s="163">
        <f t="shared" si="46"/>
        <v>0</v>
      </c>
      <c r="BH280" s="163">
        <f t="shared" si="47"/>
        <v>0</v>
      </c>
      <c r="BI280" s="163">
        <f t="shared" si="48"/>
        <v>0</v>
      </c>
      <c r="BJ280" s="24" t="s">
        <v>77</v>
      </c>
      <c r="BK280" s="163">
        <f t="shared" si="49"/>
        <v>0</v>
      </c>
      <c r="BL280" s="24" t="s">
        <v>223</v>
      </c>
      <c r="BM280" s="24" t="s">
        <v>632</v>
      </c>
    </row>
    <row r="281" spans="2:65" s="1" customFormat="1" ht="16.5" customHeight="1">
      <c r="B281" s="152"/>
      <c r="C281" s="153" t="s">
        <v>633</v>
      </c>
      <c r="D281" s="153" t="s">
        <v>136</v>
      </c>
      <c r="E281" s="154" t="s">
        <v>634</v>
      </c>
      <c r="F281" s="155" t="s">
        <v>635</v>
      </c>
      <c r="G281" s="156" t="s">
        <v>379</v>
      </c>
      <c r="H281" s="157">
        <v>420.096</v>
      </c>
      <c r="I281" s="158">
        <v>0</v>
      </c>
      <c r="J281" s="158">
        <f t="shared" si="40"/>
        <v>0</v>
      </c>
      <c r="K281" s="155" t="s">
        <v>140</v>
      </c>
      <c r="L281" s="39"/>
      <c r="M281" s="159" t="s">
        <v>5</v>
      </c>
      <c r="N281" s="160" t="s">
        <v>43</v>
      </c>
      <c r="O281" s="161">
        <v>0</v>
      </c>
      <c r="P281" s="161">
        <f t="shared" si="41"/>
        <v>0</v>
      </c>
      <c r="Q281" s="161">
        <v>0</v>
      </c>
      <c r="R281" s="161">
        <f t="shared" si="42"/>
        <v>0</v>
      </c>
      <c r="S281" s="161">
        <v>0</v>
      </c>
      <c r="T281" s="162">
        <f t="shared" si="43"/>
        <v>0</v>
      </c>
      <c r="AR281" s="24" t="s">
        <v>223</v>
      </c>
      <c r="AT281" s="24" t="s">
        <v>136</v>
      </c>
      <c r="AU281" s="24" t="s">
        <v>82</v>
      </c>
      <c r="AY281" s="24" t="s">
        <v>133</v>
      </c>
      <c r="BE281" s="163">
        <f t="shared" si="44"/>
        <v>0</v>
      </c>
      <c r="BF281" s="163">
        <f t="shared" si="45"/>
        <v>0</v>
      </c>
      <c r="BG281" s="163">
        <f t="shared" si="46"/>
        <v>0</v>
      </c>
      <c r="BH281" s="163">
        <f t="shared" si="47"/>
        <v>0</v>
      </c>
      <c r="BI281" s="163">
        <f t="shared" si="48"/>
        <v>0</v>
      </c>
      <c r="BJ281" s="24" t="s">
        <v>77</v>
      </c>
      <c r="BK281" s="163">
        <f t="shared" si="49"/>
        <v>0</v>
      </c>
      <c r="BL281" s="24" t="s">
        <v>223</v>
      </c>
      <c r="BM281" s="24" t="s">
        <v>636</v>
      </c>
    </row>
    <row r="282" spans="2:65" s="10" customFormat="1" ht="29.85" customHeight="1">
      <c r="B282" s="140"/>
      <c r="D282" s="141" t="s">
        <v>71</v>
      </c>
      <c r="E282" s="150" t="s">
        <v>637</v>
      </c>
      <c r="F282" s="150" t="s">
        <v>638</v>
      </c>
      <c r="J282" s="151">
        <f>BK282</f>
        <v>0</v>
      </c>
      <c r="L282" s="140"/>
      <c r="M282" s="144"/>
      <c r="N282" s="145"/>
      <c r="O282" s="145"/>
      <c r="P282" s="146">
        <f>SUM(P283:P287)</f>
        <v>8.7270000000000003</v>
      </c>
      <c r="Q282" s="145"/>
      <c r="R282" s="146">
        <f>SUM(R283:R287)</f>
        <v>1.6999999999999999E-3</v>
      </c>
      <c r="S282" s="145"/>
      <c r="T282" s="147">
        <f>SUM(T283:T287)</f>
        <v>0.5544</v>
      </c>
      <c r="AR282" s="141" t="s">
        <v>82</v>
      </c>
      <c r="AT282" s="148" t="s">
        <v>71</v>
      </c>
      <c r="AU282" s="148" t="s">
        <v>77</v>
      </c>
      <c r="AY282" s="141" t="s">
        <v>133</v>
      </c>
      <c r="BK282" s="149">
        <f>SUM(BK283:BK287)</f>
        <v>0</v>
      </c>
    </row>
    <row r="283" spans="2:65" s="1" customFormat="1" ht="25.5" customHeight="1">
      <c r="B283" s="152"/>
      <c r="C283" s="153" t="s">
        <v>639</v>
      </c>
      <c r="D283" s="153" t="s">
        <v>136</v>
      </c>
      <c r="E283" s="154" t="s">
        <v>640</v>
      </c>
      <c r="F283" s="155" t="s">
        <v>641</v>
      </c>
      <c r="G283" s="156" t="s">
        <v>139</v>
      </c>
      <c r="H283" s="157">
        <v>1</v>
      </c>
      <c r="I283" s="158">
        <v>0</v>
      </c>
      <c r="J283" s="158">
        <f>ROUND(I283*H283,2)</f>
        <v>0</v>
      </c>
      <c r="K283" s="155" t="s">
        <v>5</v>
      </c>
      <c r="L283" s="39"/>
      <c r="M283" s="159" t="s">
        <v>5</v>
      </c>
      <c r="N283" s="160" t="s">
        <v>43</v>
      </c>
      <c r="O283" s="161">
        <v>0.48299999999999998</v>
      </c>
      <c r="P283" s="161">
        <f>O283*H283</f>
        <v>0.48299999999999998</v>
      </c>
      <c r="Q283" s="161">
        <v>1.6999999999999999E-3</v>
      </c>
      <c r="R283" s="161">
        <f>Q283*H283</f>
        <v>1.6999999999999999E-3</v>
      </c>
      <c r="S283" s="161">
        <v>0</v>
      </c>
      <c r="T283" s="162">
        <f>S283*H283</f>
        <v>0</v>
      </c>
      <c r="AR283" s="24" t="s">
        <v>223</v>
      </c>
      <c r="AT283" s="24" t="s">
        <v>136</v>
      </c>
      <c r="AU283" s="24" t="s">
        <v>82</v>
      </c>
      <c r="AY283" s="24" t="s">
        <v>133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24" t="s">
        <v>77</v>
      </c>
      <c r="BK283" s="163">
        <f>ROUND(I283*H283,2)</f>
        <v>0</v>
      </c>
      <c r="BL283" s="24" t="s">
        <v>223</v>
      </c>
      <c r="BM283" s="24" t="s">
        <v>642</v>
      </c>
    </row>
    <row r="284" spans="2:65" s="1" customFormat="1" ht="25.5" customHeight="1">
      <c r="B284" s="152"/>
      <c r="C284" s="153" t="s">
        <v>643</v>
      </c>
      <c r="D284" s="153" t="s">
        <v>136</v>
      </c>
      <c r="E284" s="154" t="s">
        <v>644</v>
      </c>
      <c r="F284" s="155" t="s">
        <v>645</v>
      </c>
      <c r="G284" s="156" t="s">
        <v>139</v>
      </c>
      <c r="H284" s="157">
        <v>1</v>
      </c>
      <c r="I284" s="158">
        <v>0</v>
      </c>
      <c r="J284" s="158">
        <f>ROUND(I284*H284,2)</f>
        <v>0</v>
      </c>
      <c r="K284" s="155" t="s">
        <v>5</v>
      </c>
      <c r="L284" s="39"/>
      <c r="M284" s="159" t="s">
        <v>5</v>
      </c>
      <c r="N284" s="160" t="s">
        <v>43</v>
      </c>
      <c r="O284" s="161">
        <v>0.84599999999999997</v>
      </c>
      <c r="P284" s="161">
        <f>O284*H284</f>
        <v>0.84599999999999997</v>
      </c>
      <c r="Q284" s="161">
        <v>0</v>
      </c>
      <c r="R284" s="161">
        <f>Q284*H284</f>
        <v>0</v>
      </c>
      <c r="S284" s="161">
        <v>0</v>
      </c>
      <c r="T284" s="162">
        <f>S284*H284</f>
        <v>0</v>
      </c>
      <c r="AR284" s="24" t="s">
        <v>223</v>
      </c>
      <c r="AT284" s="24" t="s">
        <v>136</v>
      </c>
      <c r="AU284" s="24" t="s">
        <v>82</v>
      </c>
      <c r="AY284" s="24" t="s">
        <v>133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24" t="s">
        <v>77</v>
      </c>
      <c r="BK284" s="163">
        <f>ROUND(I284*H284,2)</f>
        <v>0</v>
      </c>
      <c r="BL284" s="24" t="s">
        <v>223</v>
      </c>
      <c r="BM284" s="24" t="s">
        <v>646</v>
      </c>
    </row>
    <row r="285" spans="2:65" s="1" customFormat="1" ht="16.5" customHeight="1">
      <c r="B285" s="152"/>
      <c r="C285" s="153" t="s">
        <v>647</v>
      </c>
      <c r="D285" s="153" t="s">
        <v>136</v>
      </c>
      <c r="E285" s="154" t="s">
        <v>648</v>
      </c>
      <c r="F285" s="155" t="s">
        <v>649</v>
      </c>
      <c r="G285" s="156" t="s">
        <v>139</v>
      </c>
      <c r="H285" s="157">
        <v>1</v>
      </c>
      <c r="I285" s="158">
        <v>0</v>
      </c>
      <c r="J285" s="158">
        <f>ROUND(I285*H285,2)</f>
        <v>0</v>
      </c>
      <c r="K285" s="155" t="s">
        <v>140</v>
      </c>
      <c r="L285" s="39"/>
      <c r="M285" s="159" t="s">
        <v>5</v>
      </c>
      <c r="N285" s="160" t="s">
        <v>43</v>
      </c>
      <c r="O285" s="161">
        <v>0.254</v>
      </c>
      <c r="P285" s="161">
        <f>O285*H285</f>
        <v>0.254</v>
      </c>
      <c r="Q285" s="161">
        <v>0</v>
      </c>
      <c r="R285" s="161">
        <f>Q285*H285</f>
        <v>0</v>
      </c>
      <c r="S285" s="161">
        <v>1.5E-3</v>
      </c>
      <c r="T285" s="162">
        <f>S285*H285</f>
        <v>1.5E-3</v>
      </c>
      <c r="AR285" s="24" t="s">
        <v>223</v>
      </c>
      <c r="AT285" s="24" t="s">
        <v>136</v>
      </c>
      <c r="AU285" s="24" t="s">
        <v>82</v>
      </c>
      <c r="AY285" s="24" t="s">
        <v>133</v>
      </c>
      <c r="BE285" s="163">
        <f>IF(N285="základní",J285,0)</f>
        <v>0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24" t="s">
        <v>77</v>
      </c>
      <c r="BK285" s="163">
        <f>ROUND(I285*H285,2)</f>
        <v>0</v>
      </c>
      <c r="BL285" s="24" t="s">
        <v>223</v>
      </c>
      <c r="BM285" s="24" t="s">
        <v>650</v>
      </c>
    </row>
    <row r="286" spans="2:65" s="1" customFormat="1" ht="25.5" customHeight="1">
      <c r="B286" s="152"/>
      <c r="C286" s="153" t="s">
        <v>651</v>
      </c>
      <c r="D286" s="153" t="s">
        <v>136</v>
      </c>
      <c r="E286" s="154" t="s">
        <v>652</v>
      </c>
      <c r="F286" s="155" t="s">
        <v>653</v>
      </c>
      <c r="G286" s="156" t="s">
        <v>171</v>
      </c>
      <c r="H286" s="157">
        <v>19</v>
      </c>
      <c r="I286" s="158">
        <v>0</v>
      </c>
      <c r="J286" s="158">
        <f>ROUND(I286*H286,2)</f>
        <v>0</v>
      </c>
      <c r="K286" s="155" t="s">
        <v>5</v>
      </c>
      <c r="L286" s="39"/>
      <c r="M286" s="159" t="s">
        <v>5</v>
      </c>
      <c r="N286" s="160" t="s">
        <v>43</v>
      </c>
      <c r="O286" s="161">
        <v>0.376</v>
      </c>
      <c r="P286" s="161">
        <f>O286*H286</f>
        <v>7.1440000000000001</v>
      </c>
      <c r="Q286" s="161">
        <v>0</v>
      </c>
      <c r="R286" s="161">
        <f>Q286*H286</f>
        <v>0</v>
      </c>
      <c r="S286" s="161">
        <v>2.9100000000000001E-2</v>
      </c>
      <c r="T286" s="162">
        <f>S286*H286</f>
        <v>0.55290000000000006</v>
      </c>
      <c r="AR286" s="24" t="s">
        <v>223</v>
      </c>
      <c r="AT286" s="24" t="s">
        <v>136</v>
      </c>
      <c r="AU286" s="24" t="s">
        <v>82</v>
      </c>
      <c r="AY286" s="24" t="s">
        <v>133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24" t="s">
        <v>77</v>
      </c>
      <c r="BK286" s="163">
        <f>ROUND(I286*H286,2)</f>
        <v>0</v>
      </c>
      <c r="BL286" s="24" t="s">
        <v>223</v>
      </c>
      <c r="BM286" s="24" t="s">
        <v>654</v>
      </c>
    </row>
    <row r="287" spans="2:65" s="1" customFormat="1" ht="16.5" customHeight="1">
      <c r="B287" s="152"/>
      <c r="C287" s="153" t="s">
        <v>655</v>
      </c>
      <c r="D287" s="153" t="s">
        <v>136</v>
      </c>
      <c r="E287" s="154" t="s">
        <v>656</v>
      </c>
      <c r="F287" s="155" t="s">
        <v>657</v>
      </c>
      <c r="G287" s="156" t="s">
        <v>379</v>
      </c>
      <c r="H287" s="157">
        <v>85.573999999999998</v>
      </c>
      <c r="I287" s="158">
        <v>0</v>
      </c>
      <c r="J287" s="158">
        <f>ROUND(I287*H287,2)</f>
        <v>0</v>
      </c>
      <c r="K287" s="155" t="s">
        <v>140</v>
      </c>
      <c r="L287" s="39"/>
      <c r="M287" s="159" t="s">
        <v>5</v>
      </c>
      <c r="N287" s="160" t="s">
        <v>43</v>
      </c>
      <c r="O287" s="161">
        <v>0</v>
      </c>
      <c r="P287" s="161">
        <f>O287*H287</f>
        <v>0</v>
      </c>
      <c r="Q287" s="161">
        <v>0</v>
      </c>
      <c r="R287" s="161">
        <f>Q287*H287</f>
        <v>0</v>
      </c>
      <c r="S287" s="161">
        <v>0</v>
      </c>
      <c r="T287" s="162">
        <f>S287*H287</f>
        <v>0</v>
      </c>
      <c r="AR287" s="24" t="s">
        <v>223</v>
      </c>
      <c r="AT287" s="24" t="s">
        <v>136</v>
      </c>
      <c r="AU287" s="24" t="s">
        <v>82</v>
      </c>
      <c r="AY287" s="24" t="s">
        <v>133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24" t="s">
        <v>77</v>
      </c>
      <c r="BK287" s="163">
        <f>ROUND(I287*H287,2)</f>
        <v>0</v>
      </c>
      <c r="BL287" s="24" t="s">
        <v>223</v>
      </c>
      <c r="BM287" s="24" t="s">
        <v>658</v>
      </c>
    </row>
    <row r="288" spans="2:65" s="10" customFormat="1" ht="29.85" customHeight="1">
      <c r="B288" s="140"/>
      <c r="D288" s="141" t="s">
        <v>71</v>
      </c>
      <c r="E288" s="150" t="s">
        <v>659</v>
      </c>
      <c r="F288" s="150" t="s">
        <v>660</v>
      </c>
      <c r="J288" s="151">
        <f>BK288</f>
        <v>0</v>
      </c>
      <c r="L288" s="140"/>
      <c r="M288" s="144"/>
      <c r="N288" s="145"/>
      <c r="O288" s="145"/>
      <c r="P288" s="146">
        <f>SUM(P289:P297)</f>
        <v>2.91</v>
      </c>
      <c r="Q288" s="145"/>
      <c r="R288" s="146">
        <f>SUM(R289:R297)</f>
        <v>1.7500000000000002E-2</v>
      </c>
      <c r="S288" s="145"/>
      <c r="T288" s="147">
        <f>SUM(T289:T297)</f>
        <v>9.7799999999999998E-2</v>
      </c>
      <c r="AR288" s="141" t="s">
        <v>82</v>
      </c>
      <c r="AT288" s="148" t="s">
        <v>71</v>
      </c>
      <c r="AU288" s="148" t="s">
        <v>77</v>
      </c>
      <c r="AY288" s="141" t="s">
        <v>133</v>
      </c>
      <c r="BK288" s="149">
        <f>SUM(BK289:BK297)</f>
        <v>0</v>
      </c>
    </row>
    <row r="289" spans="2:65" s="1" customFormat="1" ht="25.5" customHeight="1">
      <c r="B289" s="152"/>
      <c r="C289" s="153" t="s">
        <v>661</v>
      </c>
      <c r="D289" s="153" t="s">
        <v>136</v>
      </c>
      <c r="E289" s="154" t="s">
        <v>662</v>
      </c>
      <c r="F289" s="155" t="s">
        <v>663</v>
      </c>
      <c r="G289" s="156" t="s">
        <v>139</v>
      </c>
      <c r="H289" s="157">
        <v>1</v>
      </c>
      <c r="I289" s="158">
        <v>0</v>
      </c>
      <c r="J289" s="158">
        <f>ROUND(I289*H289,2)</f>
        <v>0</v>
      </c>
      <c r="K289" s="155" t="s">
        <v>140</v>
      </c>
      <c r="L289" s="39"/>
      <c r="M289" s="159" t="s">
        <v>5</v>
      </c>
      <c r="N289" s="160" t="s">
        <v>43</v>
      </c>
      <c r="O289" s="161">
        <v>1.825</v>
      </c>
      <c r="P289" s="161">
        <f>O289*H289</f>
        <v>1.825</v>
      </c>
      <c r="Q289" s="161">
        <v>0</v>
      </c>
      <c r="R289" s="161">
        <f>Q289*H289</f>
        <v>0</v>
      </c>
      <c r="S289" s="161">
        <v>0</v>
      </c>
      <c r="T289" s="162">
        <f>S289*H289</f>
        <v>0</v>
      </c>
      <c r="AR289" s="24" t="s">
        <v>223</v>
      </c>
      <c r="AT289" s="24" t="s">
        <v>136</v>
      </c>
      <c r="AU289" s="24" t="s">
        <v>82</v>
      </c>
      <c r="AY289" s="24" t="s">
        <v>133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24" t="s">
        <v>77</v>
      </c>
      <c r="BK289" s="163">
        <f>ROUND(I289*H289,2)</f>
        <v>0</v>
      </c>
      <c r="BL289" s="24" t="s">
        <v>223</v>
      </c>
      <c r="BM289" s="24" t="s">
        <v>664</v>
      </c>
    </row>
    <row r="290" spans="2:65" s="1" customFormat="1" ht="25.5" customHeight="1">
      <c r="B290" s="152"/>
      <c r="C290" s="172" t="s">
        <v>665</v>
      </c>
      <c r="D290" s="172" t="s">
        <v>148</v>
      </c>
      <c r="E290" s="173" t="s">
        <v>666</v>
      </c>
      <c r="F290" s="174" t="s">
        <v>667</v>
      </c>
      <c r="G290" s="175" t="s">
        <v>139</v>
      </c>
      <c r="H290" s="176">
        <v>1</v>
      </c>
      <c r="I290" s="177">
        <v>0</v>
      </c>
      <c r="J290" s="177">
        <f>ROUND(I290*H290,2)</f>
        <v>0</v>
      </c>
      <c r="K290" s="174" t="s">
        <v>5</v>
      </c>
      <c r="L290" s="178"/>
      <c r="M290" s="179" t="s">
        <v>5</v>
      </c>
      <c r="N290" s="180" t="s">
        <v>43</v>
      </c>
      <c r="O290" s="161">
        <v>0</v>
      </c>
      <c r="P290" s="161">
        <f>O290*H290</f>
        <v>0</v>
      </c>
      <c r="Q290" s="161">
        <v>1.7500000000000002E-2</v>
      </c>
      <c r="R290" s="161">
        <f>Q290*H290</f>
        <v>1.7500000000000002E-2</v>
      </c>
      <c r="S290" s="161">
        <v>0</v>
      </c>
      <c r="T290" s="162">
        <f>S290*H290</f>
        <v>0</v>
      </c>
      <c r="AR290" s="24" t="s">
        <v>302</v>
      </c>
      <c r="AT290" s="24" t="s">
        <v>148</v>
      </c>
      <c r="AU290" s="24" t="s">
        <v>82</v>
      </c>
      <c r="AY290" s="24" t="s">
        <v>133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24" t="s">
        <v>77</v>
      </c>
      <c r="BK290" s="163">
        <f>ROUND(I290*H290,2)</f>
        <v>0</v>
      </c>
      <c r="BL290" s="24" t="s">
        <v>223</v>
      </c>
      <c r="BM290" s="24" t="s">
        <v>668</v>
      </c>
    </row>
    <row r="291" spans="2:65" s="1" customFormat="1" ht="16.5" customHeight="1">
      <c r="B291" s="152"/>
      <c r="C291" s="153" t="s">
        <v>669</v>
      </c>
      <c r="D291" s="153" t="s">
        <v>136</v>
      </c>
      <c r="E291" s="154" t="s">
        <v>670</v>
      </c>
      <c r="F291" s="155" t="s">
        <v>671</v>
      </c>
      <c r="G291" s="156" t="s">
        <v>139</v>
      </c>
      <c r="H291" s="157">
        <v>1</v>
      </c>
      <c r="I291" s="158">
        <v>0</v>
      </c>
      <c r="J291" s="158">
        <f>ROUND(I291*H291,2)</f>
        <v>0</v>
      </c>
      <c r="K291" s="155" t="s">
        <v>140</v>
      </c>
      <c r="L291" s="39"/>
      <c r="M291" s="159" t="s">
        <v>5</v>
      </c>
      <c r="N291" s="160" t="s">
        <v>43</v>
      </c>
      <c r="O291" s="161">
        <v>0.11</v>
      </c>
      <c r="P291" s="161">
        <f>O291*H291</f>
        <v>0.11</v>
      </c>
      <c r="Q291" s="161">
        <v>0</v>
      </c>
      <c r="R291" s="161">
        <f>Q291*H291</f>
        <v>0</v>
      </c>
      <c r="S291" s="161">
        <v>1.8E-3</v>
      </c>
      <c r="T291" s="162">
        <f>S291*H291</f>
        <v>1.8E-3</v>
      </c>
      <c r="AR291" s="24" t="s">
        <v>223</v>
      </c>
      <c r="AT291" s="24" t="s">
        <v>136</v>
      </c>
      <c r="AU291" s="24" t="s">
        <v>82</v>
      </c>
      <c r="AY291" s="24" t="s">
        <v>133</v>
      </c>
      <c r="BE291" s="163">
        <f>IF(N291="základní",J291,0)</f>
        <v>0</v>
      </c>
      <c r="BF291" s="163">
        <f>IF(N291="snížená",J291,0)</f>
        <v>0</v>
      </c>
      <c r="BG291" s="163">
        <f>IF(N291="zákl. přenesená",J291,0)</f>
        <v>0</v>
      </c>
      <c r="BH291" s="163">
        <f>IF(N291="sníž. přenesená",J291,0)</f>
        <v>0</v>
      </c>
      <c r="BI291" s="163">
        <f>IF(N291="nulová",J291,0)</f>
        <v>0</v>
      </c>
      <c r="BJ291" s="24" t="s">
        <v>77</v>
      </c>
      <c r="BK291" s="163">
        <f>ROUND(I291*H291,2)</f>
        <v>0</v>
      </c>
      <c r="BL291" s="24" t="s">
        <v>223</v>
      </c>
      <c r="BM291" s="24" t="s">
        <v>672</v>
      </c>
    </row>
    <row r="292" spans="2:65" s="1" customFormat="1" ht="16.5" customHeight="1">
      <c r="B292" s="152"/>
      <c r="C292" s="153" t="s">
        <v>673</v>
      </c>
      <c r="D292" s="153" t="s">
        <v>136</v>
      </c>
      <c r="E292" s="154" t="s">
        <v>674</v>
      </c>
      <c r="F292" s="155" t="s">
        <v>675</v>
      </c>
      <c r="G292" s="156" t="s">
        <v>139</v>
      </c>
      <c r="H292" s="157">
        <v>1</v>
      </c>
      <c r="I292" s="158">
        <v>0</v>
      </c>
      <c r="J292" s="158">
        <f>ROUND(I292*H292,2)</f>
        <v>0</v>
      </c>
      <c r="K292" s="155" t="s">
        <v>140</v>
      </c>
      <c r="L292" s="39"/>
      <c r="M292" s="159" t="s">
        <v>5</v>
      </c>
      <c r="N292" s="160" t="s">
        <v>43</v>
      </c>
      <c r="O292" s="161">
        <v>0.77500000000000002</v>
      </c>
      <c r="P292" s="161">
        <f>O292*H292</f>
        <v>0.77500000000000002</v>
      </c>
      <c r="Q292" s="161">
        <v>0</v>
      </c>
      <c r="R292" s="161">
        <f>Q292*H292</f>
        <v>0</v>
      </c>
      <c r="S292" s="161">
        <v>0</v>
      </c>
      <c r="T292" s="162">
        <f>S292*H292</f>
        <v>0</v>
      </c>
      <c r="AR292" s="24" t="s">
        <v>223</v>
      </c>
      <c r="AT292" s="24" t="s">
        <v>136</v>
      </c>
      <c r="AU292" s="24" t="s">
        <v>82</v>
      </c>
      <c r="AY292" s="24" t="s">
        <v>133</v>
      </c>
      <c r="BE292" s="163">
        <f>IF(N292="základní",J292,0)</f>
        <v>0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24" t="s">
        <v>77</v>
      </c>
      <c r="BK292" s="163">
        <f>ROUND(I292*H292,2)</f>
        <v>0</v>
      </c>
      <c r="BL292" s="24" t="s">
        <v>223</v>
      </c>
      <c r="BM292" s="24" t="s">
        <v>676</v>
      </c>
    </row>
    <row r="293" spans="2:65" s="1" customFormat="1" ht="16.5" customHeight="1">
      <c r="B293" s="152"/>
      <c r="C293" s="153" t="s">
        <v>677</v>
      </c>
      <c r="D293" s="153" t="s">
        <v>136</v>
      </c>
      <c r="E293" s="154" t="s">
        <v>678</v>
      </c>
      <c r="F293" s="155" t="s">
        <v>679</v>
      </c>
      <c r="G293" s="156" t="s">
        <v>139</v>
      </c>
      <c r="H293" s="157">
        <v>4</v>
      </c>
      <c r="I293" s="158">
        <v>0</v>
      </c>
      <c r="J293" s="158">
        <f>ROUND(I293*H293,2)</f>
        <v>0</v>
      </c>
      <c r="K293" s="155" t="s">
        <v>140</v>
      </c>
      <c r="L293" s="39"/>
      <c r="M293" s="159" t="s">
        <v>5</v>
      </c>
      <c r="N293" s="160" t="s">
        <v>43</v>
      </c>
      <c r="O293" s="161">
        <v>0.05</v>
      </c>
      <c r="P293" s="161">
        <f>O293*H293</f>
        <v>0.2</v>
      </c>
      <c r="Q293" s="161">
        <v>0</v>
      </c>
      <c r="R293" s="161">
        <f>Q293*H293</f>
        <v>0</v>
      </c>
      <c r="S293" s="161">
        <v>2.4E-2</v>
      </c>
      <c r="T293" s="162">
        <f>S293*H293</f>
        <v>9.6000000000000002E-2</v>
      </c>
      <c r="AR293" s="24" t="s">
        <v>223</v>
      </c>
      <c r="AT293" s="24" t="s">
        <v>136</v>
      </c>
      <c r="AU293" s="24" t="s">
        <v>82</v>
      </c>
      <c r="AY293" s="24" t="s">
        <v>133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24" t="s">
        <v>77</v>
      </c>
      <c r="BK293" s="163">
        <f>ROUND(I293*H293,2)</f>
        <v>0</v>
      </c>
      <c r="BL293" s="24" t="s">
        <v>223</v>
      </c>
      <c r="BM293" s="24" t="s">
        <v>680</v>
      </c>
    </row>
    <row r="294" spans="2:65" s="11" customFormat="1">
      <c r="B294" s="164"/>
      <c r="D294" s="165" t="s">
        <v>143</v>
      </c>
      <c r="E294" s="166" t="s">
        <v>5</v>
      </c>
      <c r="F294" s="167" t="s">
        <v>681</v>
      </c>
      <c r="H294" s="168">
        <v>1</v>
      </c>
      <c r="L294" s="164"/>
      <c r="M294" s="169"/>
      <c r="N294" s="170"/>
      <c r="O294" s="170"/>
      <c r="P294" s="170"/>
      <c r="Q294" s="170"/>
      <c r="R294" s="170"/>
      <c r="S294" s="170"/>
      <c r="T294" s="171"/>
      <c r="AT294" s="166" t="s">
        <v>143</v>
      </c>
      <c r="AU294" s="166" t="s">
        <v>82</v>
      </c>
      <c r="AV294" s="11" t="s">
        <v>82</v>
      </c>
      <c r="AW294" s="11" t="s">
        <v>36</v>
      </c>
      <c r="AX294" s="11" t="s">
        <v>72</v>
      </c>
      <c r="AY294" s="166" t="s">
        <v>133</v>
      </c>
    </row>
    <row r="295" spans="2:65" s="11" customFormat="1">
      <c r="B295" s="164"/>
      <c r="D295" s="165" t="s">
        <v>143</v>
      </c>
      <c r="E295" s="166" t="s">
        <v>5</v>
      </c>
      <c r="F295" s="167" t="s">
        <v>682</v>
      </c>
      <c r="H295" s="168">
        <v>3</v>
      </c>
      <c r="L295" s="164"/>
      <c r="M295" s="169"/>
      <c r="N295" s="170"/>
      <c r="O295" s="170"/>
      <c r="P295" s="170"/>
      <c r="Q295" s="170"/>
      <c r="R295" s="170"/>
      <c r="S295" s="170"/>
      <c r="T295" s="171"/>
      <c r="AT295" s="166" t="s">
        <v>143</v>
      </c>
      <c r="AU295" s="166" t="s">
        <v>82</v>
      </c>
      <c r="AV295" s="11" t="s">
        <v>82</v>
      </c>
      <c r="AW295" s="11" t="s">
        <v>36</v>
      </c>
      <c r="AX295" s="11" t="s">
        <v>72</v>
      </c>
      <c r="AY295" s="166" t="s">
        <v>133</v>
      </c>
    </row>
    <row r="296" spans="2:65" s="12" customFormat="1">
      <c r="B296" s="181"/>
      <c r="D296" s="165" t="s">
        <v>143</v>
      </c>
      <c r="E296" s="182" t="s">
        <v>5</v>
      </c>
      <c r="F296" s="183" t="s">
        <v>180</v>
      </c>
      <c r="H296" s="184">
        <v>4</v>
      </c>
      <c r="L296" s="181"/>
      <c r="M296" s="185"/>
      <c r="N296" s="186"/>
      <c r="O296" s="186"/>
      <c r="P296" s="186"/>
      <c r="Q296" s="186"/>
      <c r="R296" s="186"/>
      <c r="S296" s="186"/>
      <c r="T296" s="187"/>
      <c r="AT296" s="182" t="s">
        <v>143</v>
      </c>
      <c r="AU296" s="182" t="s">
        <v>82</v>
      </c>
      <c r="AV296" s="12" t="s">
        <v>141</v>
      </c>
      <c r="AW296" s="12" t="s">
        <v>36</v>
      </c>
      <c r="AX296" s="12" t="s">
        <v>77</v>
      </c>
      <c r="AY296" s="182" t="s">
        <v>133</v>
      </c>
    </row>
    <row r="297" spans="2:65" s="1" customFormat="1" ht="16.5" customHeight="1">
      <c r="B297" s="152"/>
      <c r="C297" s="153" t="s">
        <v>683</v>
      </c>
      <c r="D297" s="153" t="s">
        <v>136</v>
      </c>
      <c r="E297" s="154" t="s">
        <v>684</v>
      </c>
      <c r="F297" s="155" t="s">
        <v>685</v>
      </c>
      <c r="G297" s="156" t="s">
        <v>379</v>
      </c>
      <c r="H297" s="157">
        <v>43.78</v>
      </c>
      <c r="I297" s="158">
        <v>0</v>
      </c>
      <c r="J297" s="158">
        <f>ROUND(I297*H297,2)</f>
        <v>0</v>
      </c>
      <c r="K297" s="155" t="s">
        <v>140</v>
      </c>
      <c r="L297" s="39"/>
      <c r="M297" s="159" t="s">
        <v>5</v>
      </c>
      <c r="N297" s="160" t="s">
        <v>43</v>
      </c>
      <c r="O297" s="161">
        <v>0</v>
      </c>
      <c r="P297" s="161">
        <f>O297*H297</f>
        <v>0</v>
      </c>
      <c r="Q297" s="161">
        <v>0</v>
      </c>
      <c r="R297" s="161">
        <f>Q297*H297</f>
        <v>0</v>
      </c>
      <c r="S297" s="161">
        <v>0</v>
      </c>
      <c r="T297" s="162">
        <f>S297*H297</f>
        <v>0</v>
      </c>
      <c r="AR297" s="24" t="s">
        <v>223</v>
      </c>
      <c r="AT297" s="24" t="s">
        <v>136</v>
      </c>
      <c r="AU297" s="24" t="s">
        <v>82</v>
      </c>
      <c r="AY297" s="24" t="s">
        <v>133</v>
      </c>
      <c r="BE297" s="163">
        <f>IF(N297="základní",J297,0)</f>
        <v>0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24" t="s">
        <v>77</v>
      </c>
      <c r="BK297" s="163">
        <f>ROUND(I297*H297,2)</f>
        <v>0</v>
      </c>
      <c r="BL297" s="24" t="s">
        <v>223</v>
      </c>
      <c r="BM297" s="24" t="s">
        <v>686</v>
      </c>
    </row>
    <row r="298" spans="2:65" s="10" customFormat="1" ht="29.85" customHeight="1">
      <c r="B298" s="140"/>
      <c r="D298" s="141" t="s">
        <v>71</v>
      </c>
      <c r="E298" s="150" t="s">
        <v>687</v>
      </c>
      <c r="F298" s="150" t="s">
        <v>688</v>
      </c>
      <c r="J298" s="151">
        <f>BK298</f>
        <v>0</v>
      </c>
      <c r="L298" s="140"/>
      <c r="M298" s="144"/>
      <c r="N298" s="145"/>
      <c r="O298" s="145"/>
      <c r="P298" s="146">
        <f>SUM(P299:P304)</f>
        <v>2.6345000000000001</v>
      </c>
      <c r="Q298" s="145"/>
      <c r="R298" s="146">
        <f>SUM(R299:R304)</f>
        <v>3.3805000000000002E-2</v>
      </c>
      <c r="S298" s="145"/>
      <c r="T298" s="147">
        <f>SUM(T299:T304)</f>
        <v>0</v>
      </c>
      <c r="AR298" s="141" t="s">
        <v>82</v>
      </c>
      <c r="AT298" s="148" t="s">
        <v>71</v>
      </c>
      <c r="AU298" s="148" t="s">
        <v>77</v>
      </c>
      <c r="AY298" s="141" t="s">
        <v>133</v>
      </c>
      <c r="BK298" s="149">
        <f>SUM(BK299:BK304)</f>
        <v>0</v>
      </c>
    </row>
    <row r="299" spans="2:65" s="1" customFormat="1" ht="16.5" customHeight="1">
      <c r="B299" s="152"/>
      <c r="C299" s="153" t="s">
        <v>689</v>
      </c>
      <c r="D299" s="153" t="s">
        <v>136</v>
      </c>
      <c r="E299" s="154" t="s">
        <v>690</v>
      </c>
      <c r="F299" s="155" t="s">
        <v>691</v>
      </c>
      <c r="G299" s="156" t="s">
        <v>160</v>
      </c>
      <c r="H299" s="157">
        <v>1.5</v>
      </c>
      <c r="I299" s="158">
        <v>0</v>
      </c>
      <c r="J299" s="158">
        <f>ROUND(I299*H299,2)</f>
        <v>0</v>
      </c>
      <c r="K299" s="155" t="s">
        <v>140</v>
      </c>
      <c r="L299" s="39"/>
      <c r="M299" s="159" t="s">
        <v>5</v>
      </c>
      <c r="N299" s="160" t="s">
        <v>43</v>
      </c>
      <c r="O299" s="161">
        <v>1.4430000000000001</v>
      </c>
      <c r="P299" s="161">
        <f>O299*H299</f>
        <v>2.1645000000000003</v>
      </c>
      <c r="Q299" s="161">
        <v>2.7E-4</v>
      </c>
      <c r="R299" s="161">
        <f>Q299*H299</f>
        <v>4.0499999999999998E-4</v>
      </c>
      <c r="S299" s="161">
        <v>0</v>
      </c>
      <c r="T299" s="162">
        <f>S299*H299</f>
        <v>0</v>
      </c>
      <c r="AR299" s="24" t="s">
        <v>223</v>
      </c>
      <c r="AT299" s="24" t="s">
        <v>136</v>
      </c>
      <c r="AU299" s="24" t="s">
        <v>82</v>
      </c>
      <c r="AY299" s="24" t="s">
        <v>133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24" t="s">
        <v>77</v>
      </c>
      <c r="BK299" s="163">
        <f>ROUND(I299*H299,2)</f>
        <v>0</v>
      </c>
      <c r="BL299" s="24" t="s">
        <v>223</v>
      </c>
      <c r="BM299" s="24" t="s">
        <v>692</v>
      </c>
    </row>
    <row r="300" spans="2:65" s="11" customFormat="1">
      <c r="B300" s="164"/>
      <c r="D300" s="165" t="s">
        <v>143</v>
      </c>
      <c r="E300" s="166" t="s">
        <v>5</v>
      </c>
      <c r="F300" s="167" t="s">
        <v>693</v>
      </c>
      <c r="H300" s="168">
        <v>1.5</v>
      </c>
      <c r="L300" s="164"/>
      <c r="M300" s="169"/>
      <c r="N300" s="170"/>
      <c r="O300" s="170"/>
      <c r="P300" s="170"/>
      <c r="Q300" s="170"/>
      <c r="R300" s="170"/>
      <c r="S300" s="170"/>
      <c r="T300" s="171"/>
      <c r="AT300" s="166" t="s">
        <v>143</v>
      </c>
      <c r="AU300" s="166" t="s">
        <v>82</v>
      </c>
      <c r="AV300" s="11" t="s">
        <v>82</v>
      </c>
      <c r="AW300" s="11" t="s">
        <v>36</v>
      </c>
      <c r="AX300" s="11" t="s">
        <v>77</v>
      </c>
      <c r="AY300" s="166" t="s">
        <v>133</v>
      </c>
    </row>
    <row r="301" spans="2:65" s="1" customFormat="1" ht="16.5" customHeight="1">
      <c r="B301" s="152"/>
      <c r="C301" s="172" t="s">
        <v>694</v>
      </c>
      <c r="D301" s="172" t="s">
        <v>148</v>
      </c>
      <c r="E301" s="173" t="s">
        <v>695</v>
      </c>
      <c r="F301" s="174" t="s">
        <v>696</v>
      </c>
      <c r="G301" s="175" t="s">
        <v>139</v>
      </c>
      <c r="H301" s="176">
        <v>1</v>
      </c>
      <c r="I301" s="177">
        <v>0</v>
      </c>
      <c r="J301" s="177">
        <f>ROUND(I301*H301,2)</f>
        <v>0</v>
      </c>
      <c r="K301" s="174" t="s">
        <v>5</v>
      </c>
      <c r="L301" s="178"/>
      <c r="M301" s="179" t="s">
        <v>5</v>
      </c>
      <c r="N301" s="180" t="s">
        <v>43</v>
      </c>
      <c r="O301" s="161">
        <v>0</v>
      </c>
      <c r="P301" s="161">
        <f>O301*H301</f>
        <v>0</v>
      </c>
      <c r="Q301" s="161">
        <v>3.1E-2</v>
      </c>
      <c r="R301" s="161">
        <f>Q301*H301</f>
        <v>3.1E-2</v>
      </c>
      <c r="S301" s="161">
        <v>0</v>
      </c>
      <c r="T301" s="162">
        <f>S301*H301</f>
        <v>0</v>
      </c>
      <c r="AR301" s="24" t="s">
        <v>302</v>
      </c>
      <c r="AT301" s="24" t="s">
        <v>148</v>
      </c>
      <c r="AU301" s="24" t="s">
        <v>82</v>
      </c>
      <c r="AY301" s="24" t="s">
        <v>133</v>
      </c>
      <c r="BE301" s="163">
        <f>IF(N301="základní",J301,0)</f>
        <v>0</v>
      </c>
      <c r="BF301" s="163">
        <f>IF(N301="snížená",J301,0)</f>
        <v>0</v>
      </c>
      <c r="BG301" s="163">
        <f>IF(N301="zákl. přenesená",J301,0)</f>
        <v>0</v>
      </c>
      <c r="BH301" s="163">
        <f>IF(N301="sníž. přenesená",J301,0)</f>
        <v>0</v>
      </c>
      <c r="BI301" s="163">
        <f>IF(N301="nulová",J301,0)</f>
        <v>0</v>
      </c>
      <c r="BJ301" s="24" t="s">
        <v>77</v>
      </c>
      <c r="BK301" s="163">
        <f>ROUND(I301*H301,2)</f>
        <v>0</v>
      </c>
      <c r="BL301" s="24" t="s">
        <v>223</v>
      </c>
      <c r="BM301" s="24" t="s">
        <v>697</v>
      </c>
    </row>
    <row r="302" spans="2:65" s="1" customFormat="1" ht="16.5" customHeight="1">
      <c r="B302" s="152"/>
      <c r="C302" s="153" t="s">
        <v>698</v>
      </c>
      <c r="D302" s="153" t="s">
        <v>136</v>
      </c>
      <c r="E302" s="154" t="s">
        <v>699</v>
      </c>
      <c r="F302" s="155" t="s">
        <v>700</v>
      </c>
      <c r="G302" s="156" t="s">
        <v>139</v>
      </c>
      <c r="H302" s="157">
        <v>1</v>
      </c>
      <c r="I302" s="158">
        <v>0</v>
      </c>
      <c r="J302" s="158">
        <f>ROUND(I302*H302,2)</f>
        <v>0</v>
      </c>
      <c r="K302" s="155" t="s">
        <v>140</v>
      </c>
      <c r="L302" s="39"/>
      <c r="M302" s="159" t="s">
        <v>5</v>
      </c>
      <c r="N302" s="160" t="s">
        <v>43</v>
      </c>
      <c r="O302" s="161">
        <v>0.47</v>
      </c>
      <c r="P302" s="161">
        <f>O302*H302</f>
        <v>0.47</v>
      </c>
      <c r="Q302" s="161">
        <v>0</v>
      </c>
      <c r="R302" s="161">
        <f>Q302*H302</f>
        <v>0</v>
      </c>
      <c r="S302" s="161">
        <v>0</v>
      </c>
      <c r="T302" s="162">
        <f>S302*H302</f>
        <v>0</v>
      </c>
      <c r="AR302" s="24" t="s">
        <v>223</v>
      </c>
      <c r="AT302" s="24" t="s">
        <v>136</v>
      </c>
      <c r="AU302" s="24" t="s">
        <v>82</v>
      </c>
      <c r="AY302" s="24" t="s">
        <v>133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24" t="s">
        <v>77</v>
      </c>
      <c r="BK302" s="163">
        <f>ROUND(I302*H302,2)</f>
        <v>0</v>
      </c>
      <c r="BL302" s="24" t="s">
        <v>223</v>
      </c>
      <c r="BM302" s="24" t="s">
        <v>701</v>
      </c>
    </row>
    <row r="303" spans="2:65" s="1" customFormat="1" ht="16.5" customHeight="1">
      <c r="B303" s="152"/>
      <c r="C303" s="172" t="s">
        <v>702</v>
      </c>
      <c r="D303" s="172" t="s">
        <v>148</v>
      </c>
      <c r="E303" s="173" t="s">
        <v>703</v>
      </c>
      <c r="F303" s="174" t="s">
        <v>704</v>
      </c>
      <c r="G303" s="175" t="s">
        <v>139</v>
      </c>
      <c r="H303" s="176">
        <v>1</v>
      </c>
      <c r="I303" s="177">
        <v>0</v>
      </c>
      <c r="J303" s="177">
        <f>ROUND(I303*H303,2)</f>
        <v>0</v>
      </c>
      <c r="K303" s="174" t="s">
        <v>5</v>
      </c>
      <c r="L303" s="178"/>
      <c r="M303" s="179" t="s">
        <v>5</v>
      </c>
      <c r="N303" s="180" t="s">
        <v>43</v>
      </c>
      <c r="O303" s="161">
        <v>0</v>
      </c>
      <c r="P303" s="161">
        <f>O303*H303</f>
        <v>0</v>
      </c>
      <c r="Q303" s="161">
        <v>2.3999999999999998E-3</v>
      </c>
      <c r="R303" s="161">
        <f>Q303*H303</f>
        <v>2.3999999999999998E-3</v>
      </c>
      <c r="S303" s="161">
        <v>0</v>
      </c>
      <c r="T303" s="162">
        <f>S303*H303</f>
        <v>0</v>
      </c>
      <c r="AR303" s="24" t="s">
        <v>302</v>
      </c>
      <c r="AT303" s="24" t="s">
        <v>148</v>
      </c>
      <c r="AU303" s="24" t="s">
        <v>82</v>
      </c>
      <c r="AY303" s="24" t="s">
        <v>133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24" t="s">
        <v>77</v>
      </c>
      <c r="BK303" s="163">
        <f>ROUND(I303*H303,2)</f>
        <v>0</v>
      </c>
      <c r="BL303" s="24" t="s">
        <v>223</v>
      </c>
      <c r="BM303" s="24" t="s">
        <v>705</v>
      </c>
    </row>
    <row r="304" spans="2:65" s="1" customFormat="1" ht="16.5" customHeight="1">
      <c r="B304" s="152"/>
      <c r="C304" s="153" t="s">
        <v>706</v>
      </c>
      <c r="D304" s="153" t="s">
        <v>136</v>
      </c>
      <c r="E304" s="154" t="s">
        <v>707</v>
      </c>
      <c r="F304" s="155" t="s">
        <v>708</v>
      </c>
      <c r="G304" s="156" t="s">
        <v>379</v>
      </c>
      <c r="H304" s="157">
        <v>119.215</v>
      </c>
      <c r="I304" s="158">
        <v>0</v>
      </c>
      <c r="J304" s="158">
        <f>ROUND(I304*H304,2)</f>
        <v>0</v>
      </c>
      <c r="K304" s="155" t="s">
        <v>140</v>
      </c>
      <c r="L304" s="39"/>
      <c r="M304" s="159" t="s">
        <v>5</v>
      </c>
      <c r="N304" s="160" t="s">
        <v>43</v>
      </c>
      <c r="O304" s="161">
        <v>0</v>
      </c>
      <c r="P304" s="161">
        <f>O304*H304</f>
        <v>0</v>
      </c>
      <c r="Q304" s="161">
        <v>0</v>
      </c>
      <c r="R304" s="161">
        <f>Q304*H304</f>
        <v>0</v>
      </c>
      <c r="S304" s="161">
        <v>0</v>
      </c>
      <c r="T304" s="162">
        <f>S304*H304</f>
        <v>0</v>
      </c>
      <c r="AR304" s="24" t="s">
        <v>223</v>
      </c>
      <c r="AT304" s="24" t="s">
        <v>136</v>
      </c>
      <c r="AU304" s="24" t="s">
        <v>82</v>
      </c>
      <c r="AY304" s="24" t="s">
        <v>133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24" t="s">
        <v>77</v>
      </c>
      <c r="BK304" s="163">
        <f>ROUND(I304*H304,2)</f>
        <v>0</v>
      </c>
      <c r="BL304" s="24" t="s">
        <v>223</v>
      </c>
      <c r="BM304" s="24" t="s">
        <v>709</v>
      </c>
    </row>
    <row r="305" spans="2:65" s="10" customFormat="1" ht="29.85" customHeight="1">
      <c r="B305" s="140"/>
      <c r="D305" s="141" t="s">
        <v>71</v>
      </c>
      <c r="E305" s="150" t="s">
        <v>710</v>
      </c>
      <c r="F305" s="150" t="s">
        <v>711</v>
      </c>
      <c r="J305" s="151">
        <f>BK305</f>
        <v>0</v>
      </c>
      <c r="L305" s="140"/>
      <c r="M305" s="144"/>
      <c r="N305" s="145"/>
      <c r="O305" s="145"/>
      <c r="P305" s="146">
        <f>SUM(P306:P323)</f>
        <v>17.618749999999999</v>
      </c>
      <c r="Q305" s="145"/>
      <c r="R305" s="146">
        <f>SUM(R306:R323)</f>
        <v>3.1525600000000001E-2</v>
      </c>
      <c r="S305" s="145"/>
      <c r="T305" s="147">
        <f>SUM(T306:T323)</f>
        <v>2.8874999999999998E-2</v>
      </c>
      <c r="AR305" s="141" t="s">
        <v>82</v>
      </c>
      <c r="AT305" s="148" t="s">
        <v>71</v>
      </c>
      <c r="AU305" s="148" t="s">
        <v>77</v>
      </c>
      <c r="AY305" s="141" t="s">
        <v>133</v>
      </c>
      <c r="BK305" s="149">
        <f>SUM(BK306:BK323)</f>
        <v>0</v>
      </c>
    </row>
    <row r="306" spans="2:65" s="1" customFormat="1" ht="38.25" customHeight="1">
      <c r="B306" s="152"/>
      <c r="C306" s="153" t="s">
        <v>712</v>
      </c>
      <c r="D306" s="153" t="s">
        <v>136</v>
      </c>
      <c r="E306" s="154" t="s">
        <v>713</v>
      </c>
      <c r="F306" s="155" t="s">
        <v>714</v>
      </c>
      <c r="G306" s="156" t="s">
        <v>139</v>
      </c>
      <c r="H306" s="157">
        <v>4</v>
      </c>
      <c r="I306" s="158">
        <v>0</v>
      </c>
      <c r="J306" s="158">
        <f>ROUND(I306*H306,2)</f>
        <v>0</v>
      </c>
      <c r="K306" s="155" t="s">
        <v>5</v>
      </c>
      <c r="L306" s="39"/>
      <c r="M306" s="159" t="s">
        <v>5</v>
      </c>
      <c r="N306" s="160" t="s">
        <v>43</v>
      </c>
      <c r="O306" s="161">
        <v>0.85</v>
      </c>
      <c r="P306" s="161">
        <f>O306*H306</f>
        <v>3.4</v>
      </c>
      <c r="Q306" s="161">
        <v>5.0099999999999997E-3</v>
      </c>
      <c r="R306" s="161">
        <f>Q306*H306</f>
        <v>2.0039999999999999E-2</v>
      </c>
      <c r="S306" s="161">
        <v>3.0000000000000001E-3</v>
      </c>
      <c r="T306" s="162">
        <f>S306*H306</f>
        <v>1.2E-2</v>
      </c>
      <c r="AR306" s="24" t="s">
        <v>223</v>
      </c>
      <c r="AT306" s="24" t="s">
        <v>136</v>
      </c>
      <c r="AU306" s="24" t="s">
        <v>82</v>
      </c>
      <c r="AY306" s="24" t="s">
        <v>133</v>
      </c>
      <c r="BE306" s="163">
        <f>IF(N306="základní",J306,0)</f>
        <v>0</v>
      </c>
      <c r="BF306" s="163">
        <f>IF(N306="snížená",J306,0)</f>
        <v>0</v>
      </c>
      <c r="BG306" s="163">
        <f>IF(N306="zákl. přenesená",J306,0)</f>
        <v>0</v>
      </c>
      <c r="BH306" s="163">
        <f>IF(N306="sníž. přenesená",J306,0)</f>
        <v>0</v>
      </c>
      <c r="BI306" s="163">
        <f>IF(N306="nulová",J306,0)</f>
        <v>0</v>
      </c>
      <c r="BJ306" s="24" t="s">
        <v>77</v>
      </c>
      <c r="BK306" s="163">
        <f>ROUND(I306*H306,2)</f>
        <v>0</v>
      </c>
      <c r="BL306" s="24" t="s">
        <v>223</v>
      </c>
      <c r="BM306" s="24" t="s">
        <v>715</v>
      </c>
    </row>
    <row r="307" spans="2:65" s="11" customFormat="1">
      <c r="B307" s="164"/>
      <c r="D307" s="165" t="s">
        <v>143</v>
      </c>
      <c r="E307" s="166" t="s">
        <v>5</v>
      </c>
      <c r="F307" s="167" t="s">
        <v>716</v>
      </c>
      <c r="H307" s="168">
        <v>1</v>
      </c>
      <c r="L307" s="164"/>
      <c r="M307" s="169"/>
      <c r="N307" s="170"/>
      <c r="O307" s="170"/>
      <c r="P307" s="170"/>
      <c r="Q307" s="170"/>
      <c r="R307" s="170"/>
      <c r="S307" s="170"/>
      <c r="T307" s="171"/>
      <c r="AT307" s="166" t="s">
        <v>143</v>
      </c>
      <c r="AU307" s="166" t="s">
        <v>82</v>
      </c>
      <c r="AV307" s="11" t="s">
        <v>82</v>
      </c>
      <c r="AW307" s="11" t="s">
        <v>36</v>
      </c>
      <c r="AX307" s="11" t="s">
        <v>72</v>
      </c>
      <c r="AY307" s="166" t="s">
        <v>133</v>
      </c>
    </row>
    <row r="308" spans="2:65" s="11" customFormat="1">
      <c r="B308" s="164"/>
      <c r="D308" s="165" t="s">
        <v>143</v>
      </c>
      <c r="E308" s="166" t="s">
        <v>5</v>
      </c>
      <c r="F308" s="167" t="s">
        <v>717</v>
      </c>
      <c r="H308" s="168">
        <v>1</v>
      </c>
      <c r="L308" s="164"/>
      <c r="M308" s="169"/>
      <c r="N308" s="170"/>
      <c r="O308" s="170"/>
      <c r="P308" s="170"/>
      <c r="Q308" s="170"/>
      <c r="R308" s="170"/>
      <c r="S308" s="170"/>
      <c r="T308" s="171"/>
      <c r="AT308" s="166" t="s">
        <v>143</v>
      </c>
      <c r="AU308" s="166" t="s">
        <v>82</v>
      </c>
      <c r="AV308" s="11" t="s">
        <v>82</v>
      </c>
      <c r="AW308" s="11" t="s">
        <v>36</v>
      </c>
      <c r="AX308" s="11" t="s">
        <v>72</v>
      </c>
      <c r="AY308" s="166" t="s">
        <v>133</v>
      </c>
    </row>
    <row r="309" spans="2:65" s="11" customFormat="1">
      <c r="B309" s="164"/>
      <c r="D309" s="165" t="s">
        <v>143</v>
      </c>
      <c r="E309" s="166" t="s">
        <v>5</v>
      </c>
      <c r="F309" s="167" t="s">
        <v>718</v>
      </c>
      <c r="H309" s="168">
        <v>2</v>
      </c>
      <c r="L309" s="164"/>
      <c r="M309" s="169"/>
      <c r="N309" s="170"/>
      <c r="O309" s="170"/>
      <c r="P309" s="170"/>
      <c r="Q309" s="170"/>
      <c r="R309" s="170"/>
      <c r="S309" s="170"/>
      <c r="T309" s="171"/>
      <c r="AT309" s="166" t="s">
        <v>143</v>
      </c>
      <c r="AU309" s="166" t="s">
        <v>82</v>
      </c>
      <c r="AV309" s="11" t="s">
        <v>82</v>
      </c>
      <c r="AW309" s="11" t="s">
        <v>36</v>
      </c>
      <c r="AX309" s="11" t="s">
        <v>72</v>
      </c>
      <c r="AY309" s="166" t="s">
        <v>133</v>
      </c>
    </row>
    <row r="310" spans="2:65" s="12" customFormat="1">
      <c r="B310" s="181"/>
      <c r="D310" s="165" t="s">
        <v>143</v>
      </c>
      <c r="E310" s="182" t="s">
        <v>5</v>
      </c>
      <c r="F310" s="183" t="s">
        <v>180</v>
      </c>
      <c r="H310" s="184">
        <v>4</v>
      </c>
      <c r="L310" s="181"/>
      <c r="M310" s="185"/>
      <c r="N310" s="186"/>
      <c r="O310" s="186"/>
      <c r="P310" s="186"/>
      <c r="Q310" s="186"/>
      <c r="R310" s="186"/>
      <c r="S310" s="186"/>
      <c r="T310" s="187"/>
      <c r="AT310" s="182" t="s">
        <v>143</v>
      </c>
      <c r="AU310" s="182" t="s">
        <v>82</v>
      </c>
      <c r="AV310" s="12" t="s">
        <v>141</v>
      </c>
      <c r="AW310" s="12" t="s">
        <v>36</v>
      </c>
      <c r="AX310" s="12" t="s">
        <v>77</v>
      </c>
      <c r="AY310" s="182" t="s">
        <v>133</v>
      </c>
    </row>
    <row r="311" spans="2:65" s="1" customFormat="1" ht="16.5" customHeight="1">
      <c r="B311" s="152"/>
      <c r="C311" s="153" t="s">
        <v>719</v>
      </c>
      <c r="D311" s="153" t="s">
        <v>136</v>
      </c>
      <c r="E311" s="154" t="s">
        <v>720</v>
      </c>
      <c r="F311" s="155" t="s">
        <v>721</v>
      </c>
      <c r="G311" s="156" t="s">
        <v>171</v>
      </c>
      <c r="H311" s="157">
        <v>56.25</v>
      </c>
      <c r="I311" s="158">
        <v>0</v>
      </c>
      <c r="J311" s="158">
        <f>ROUND(I311*H311,2)</f>
        <v>0</v>
      </c>
      <c r="K311" s="155" t="s">
        <v>140</v>
      </c>
      <c r="L311" s="39"/>
      <c r="M311" s="159" t="s">
        <v>5</v>
      </c>
      <c r="N311" s="160" t="s">
        <v>43</v>
      </c>
      <c r="O311" s="161">
        <v>3.5000000000000003E-2</v>
      </c>
      <c r="P311" s="161">
        <f>O311*H311</f>
        <v>1.9687500000000002</v>
      </c>
      <c r="Q311" s="161">
        <v>0</v>
      </c>
      <c r="R311" s="161">
        <f>Q311*H311</f>
        <v>0</v>
      </c>
      <c r="S311" s="161">
        <v>2.9999999999999997E-4</v>
      </c>
      <c r="T311" s="162">
        <f>S311*H311</f>
        <v>1.6874999999999998E-2</v>
      </c>
      <c r="AR311" s="24" t="s">
        <v>223</v>
      </c>
      <c r="AT311" s="24" t="s">
        <v>136</v>
      </c>
      <c r="AU311" s="24" t="s">
        <v>82</v>
      </c>
      <c r="AY311" s="24" t="s">
        <v>133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24" t="s">
        <v>77</v>
      </c>
      <c r="BK311" s="163">
        <f>ROUND(I311*H311,2)</f>
        <v>0</v>
      </c>
      <c r="BL311" s="24" t="s">
        <v>223</v>
      </c>
      <c r="BM311" s="24" t="s">
        <v>722</v>
      </c>
    </row>
    <row r="312" spans="2:65" s="11" customFormat="1">
      <c r="B312" s="164"/>
      <c r="D312" s="165" t="s">
        <v>143</v>
      </c>
      <c r="E312" s="166" t="s">
        <v>5</v>
      </c>
      <c r="F312" s="167" t="s">
        <v>723</v>
      </c>
      <c r="H312" s="168">
        <v>31.78</v>
      </c>
      <c r="L312" s="164"/>
      <c r="M312" s="169"/>
      <c r="N312" s="170"/>
      <c r="O312" s="170"/>
      <c r="P312" s="170"/>
      <c r="Q312" s="170"/>
      <c r="R312" s="170"/>
      <c r="S312" s="170"/>
      <c r="T312" s="171"/>
      <c r="AT312" s="166" t="s">
        <v>143</v>
      </c>
      <c r="AU312" s="166" t="s">
        <v>82</v>
      </c>
      <c r="AV312" s="11" t="s">
        <v>82</v>
      </c>
      <c r="AW312" s="11" t="s">
        <v>36</v>
      </c>
      <c r="AX312" s="11" t="s">
        <v>72</v>
      </c>
      <c r="AY312" s="166" t="s">
        <v>133</v>
      </c>
    </row>
    <row r="313" spans="2:65" s="11" customFormat="1">
      <c r="B313" s="164"/>
      <c r="D313" s="165" t="s">
        <v>143</v>
      </c>
      <c r="E313" s="166" t="s">
        <v>5</v>
      </c>
      <c r="F313" s="167" t="s">
        <v>724</v>
      </c>
      <c r="H313" s="168">
        <v>-2.35</v>
      </c>
      <c r="L313" s="164"/>
      <c r="M313" s="169"/>
      <c r="N313" s="170"/>
      <c r="O313" s="170"/>
      <c r="P313" s="170"/>
      <c r="Q313" s="170"/>
      <c r="R313" s="170"/>
      <c r="S313" s="170"/>
      <c r="T313" s="171"/>
      <c r="AT313" s="166" t="s">
        <v>143</v>
      </c>
      <c r="AU313" s="166" t="s">
        <v>82</v>
      </c>
      <c r="AV313" s="11" t="s">
        <v>82</v>
      </c>
      <c r="AW313" s="11" t="s">
        <v>36</v>
      </c>
      <c r="AX313" s="11" t="s">
        <v>72</v>
      </c>
      <c r="AY313" s="166" t="s">
        <v>133</v>
      </c>
    </row>
    <row r="314" spans="2:65" s="14" customFormat="1">
      <c r="B314" s="194"/>
      <c r="D314" s="165" t="s">
        <v>143</v>
      </c>
      <c r="E314" s="195" t="s">
        <v>5</v>
      </c>
      <c r="F314" s="196" t="s">
        <v>205</v>
      </c>
      <c r="H314" s="197">
        <v>29.43</v>
      </c>
      <c r="L314" s="194"/>
      <c r="M314" s="198"/>
      <c r="N314" s="199"/>
      <c r="O314" s="199"/>
      <c r="P314" s="199"/>
      <c r="Q314" s="199"/>
      <c r="R314" s="199"/>
      <c r="S314" s="199"/>
      <c r="T314" s="200"/>
      <c r="AT314" s="195" t="s">
        <v>143</v>
      </c>
      <c r="AU314" s="195" t="s">
        <v>82</v>
      </c>
      <c r="AV314" s="14" t="s">
        <v>134</v>
      </c>
      <c r="AW314" s="14" t="s">
        <v>36</v>
      </c>
      <c r="AX314" s="14" t="s">
        <v>72</v>
      </c>
      <c r="AY314" s="195" t="s">
        <v>133</v>
      </c>
    </row>
    <row r="315" spans="2:65" s="11" customFormat="1">
      <c r="B315" s="164"/>
      <c r="D315" s="165" t="s">
        <v>143</v>
      </c>
      <c r="E315" s="166" t="s">
        <v>5</v>
      </c>
      <c r="F315" s="167" t="s">
        <v>725</v>
      </c>
      <c r="H315" s="168">
        <v>28.52</v>
      </c>
      <c r="L315" s="164"/>
      <c r="M315" s="169"/>
      <c r="N315" s="170"/>
      <c r="O315" s="170"/>
      <c r="P315" s="170"/>
      <c r="Q315" s="170"/>
      <c r="R315" s="170"/>
      <c r="S315" s="170"/>
      <c r="T315" s="171"/>
      <c r="AT315" s="166" t="s">
        <v>143</v>
      </c>
      <c r="AU315" s="166" t="s">
        <v>82</v>
      </c>
      <c r="AV315" s="11" t="s">
        <v>82</v>
      </c>
      <c r="AW315" s="11" t="s">
        <v>36</v>
      </c>
      <c r="AX315" s="11" t="s">
        <v>72</v>
      </c>
      <c r="AY315" s="166" t="s">
        <v>133</v>
      </c>
    </row>
    <row r="316" spans="2:65" s="11" customFormat="1">
      <c r="B316" s="164"/>
      <c r="D316" s="165" t="s">
        <v>143</v>
      </c>
      <c r="E316" s="166" t="s">
        <v>5</v>
      </c>
      <c r="F316" s="167" t="s">
        <v>726</v>
      </c>
      <c r="H316" s="168">
        <v>-1.7</v>
      </c>
      <c r="L316" s="164"/>
      <c r="M316" s="169"/>
      <c r="N316" s="170"/>
      <c r="O316" s="170"/>
      <c r="P316" s="170"/>
      <c r="Q316" s="170"/>
      <c r="R316" s="170"/>
      <c r="S316" s="170"/>
      <c r="T316" s="171"/>
      <c r="AT316" s="166" t="s">
        <v>143</v>
      </c>
      <c r="AU316" s="166" t="s">
        <v>82</v>
      </c>
      <c r="AV316" s="11" t="s">
        <v>82</v>
      </c>
      <c r="AW316" s="11" t="s">
        <v>36</v>
      </c>
      <c r="AX316" s="11" t="s">
        <v>72</v>
      </c>
      <c r="AY316" s="166" t="s">
        <v>133</v>
      </c>
    </row>
    <row r="317" spans="2:65" s="14" customFormat="1">
      <c r="B317" s="194"/>
      <c r="D317" s="165" t="s">
        <v>143</v>
      </c>
      <c r="E317" s="195" t="s">
        <v>5</v>
      </c>
      <c r="F317" s="196" t="s">
        <v>205</v>
      </c>
      <c r="H317" s="197">
        <v>26.82</v>
      </c>
      <c r="L317" s="194"/>
      <c r="M317" s="198"/>
      <c r="N317" s="199"/>
      <c r="O317" s="199"/>
      <c r="P317" s="199"/>
      <c r="Q317" s="199"/>
      <c r="R317" s="199"/>
      <c r="S317" s="199"/>
      <c r="T317" s="200"/>
      <c r="AT317" s="195" t="s">
        <v>143</v>
      </c>
      <c r="AU317" s="195" t="s">
        <v>82</v>
      </c>
      <c r="AV317" s="14" t="s">
        <v>134</v>
      </c>
      <c r="AW317" s="14" t="s">
        <v>36</v>
      </c>
      <c r="AX317" s="14" t="s">
        <v>72</v>
      </c>
      <c r="AY317" s="195" t="s">
        <v>133</v>
      </c>
    </row>
    <row r="318" spans="2:65" s="12" customFormat="1">
      <c r="B318" s="181"/>
      <c r="D318" s="165" t="s">
        <v>143</v>
      </c>
      <c r="E318" s="182" t="s">
        <v>5</v>
      </c>
      <c r="F318" s="183" t="s">
        <v>180</v>
      </c>
      <c r="H318" s="184">
        <v>56.25</v>
      </c>
      <c r="L318" s="181"/>
      <c r="M318" s="185"/>
      <c r="N318" s="186"/>
      <c r="O318" s="186"/>
      <c r="P318" s="186"/>
      <c r="Q318" s="186"/>
      <c r="R318" s="186"/>
      <c r="S318" s="186"/>
      <c r="T318" s="187"/>
      <c r="AT318" s="182" t="s">
        <v>143</v>
      </c>
      <c r="AU318" s="182" t="s">
        <v>82</v>
      </c>
      <c r="AV318" s="12" t="s">
        <v>141</v>
      </c>
      <c r="AW318" s="12" t="s">
        <v>36</v>
      </c>
      <c r="AX318" s="12" t="s">
        <v>77</v>
      </c>
      <c r="AY318" s="182" t="s">
        <v>133</v>
      </c>
    </row>
    <row r="319" spans="2:65" s="1" customFormat="1" ht="16.5" customHeight="1">
      <c r="B319" s="152"/>
      <c r="C319" s="153" t="s">
        <v>727</v>
      </c>
      <c r="D319" s="153" t="s">
        <v>136</v>
      </c>
      <c r="E319" s="154" t="s">
        <v>728</v>
      </c>
      <c r="F319" s="155" t="s">
        <v>729</v>
      </c>
      <c r="G319" s="156" t="s">
        <v>171</v>
      </c>
      <c r="H319" s="157">
        <v>49</v>
      </c>
      <c r="I319" s="158">
        <v>0</v>
      </c>
      <c r="J319" s="158">
        <f>ROUND(I319*H319,2)</f>
        <v>0</v>
      </c>
      <c r="K319" s="155" t="s">
        <v>140</v>
      </c>
      <c r="L319" s="39"/>
      <c r="M319" s="159" t="s">
        <v>5</v>
      </c>
      <c r="N319" s="160" t="s">
        <v>43</v>
      </c>
      <c r="O319" s="161">
        <v>0.25</v>
      </c>
      <c r="P319" s="161">
        <f>O319*H319</f>
        <v>12.25</v>
      </c>
      <c r="Q319" s="161">
        <v>1.0000000000000001E-5</v>
      </c>
      <c r="R319" s="161">
        <f>Q319*H319</f>
        <v>4.9000000000000009E-4</v>
      </c>
      <c r="S319" s="161">
        <v>0</v>
      </c>
      <c r="T319" s="162">
        <f>S319*H319</f>
        <v>0</v>
      </c>
      <c r="AR319" s="24" t="s">
        <v>223</v>
      </c>
      <c r="AT319" s="24" t="s">
        <v>136</v>
      </c>
      <c r="AU319" s="24" t="s">
        <v>82</v>
      </c>
      <c r="AY319" s="24" t="s">
        <v>133</v>
      </c>
      <c r="BE319" s="163">
        <f>IF(N319="základní",J319,0)</f>
        <v>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24" t="s">
        <v>77</v>
      </c>
      <c r="BK319" s="163">
        <f>ROUND(I319*H319,2)</f>
        <v>0</v>
      </c>
      <c r="BL319" s="24" t="s">
        <v>223</v>
      </c>
      <c r="BM319" s="24" t="s">
        <v>730</v>
      </c>
    </row>
    <row r="320" spans="2:65" s="11" customFormat="1">
      <c r="B320" s="164"/>
      <c r="D320" s="165" t="s">
        <v>143</v>
      </c>
      <c r="E320" s="166" t="s">
        <v>5</v>
      </c>
      <c r="F320" s="167" t="s">
        <v>731</v>
      </c>
      <c r="H320" s="168">
        <v>49</v>
      </c>
      <c r="L320" s="164"/>
      <c r="M320" s="169"/>
      <c r="N320" s="170"/>
      <c r="O320" s="170"/>
      <c r="P320" s="170"/>
      <c r="Q320" s="170"/>
      <c r="R320" s="170"/>
      <c r="S320" s="170"/>
      <c r="T320" s="171"/>
      <c r="AT320" s="166" t="s">
        <v>143</v>
      </c>
      <c r="AU320" s="166" t="s">
        <v>82</v>
      </c>
      <c r="AV320" s="11" t="s">
        <v>82</v>
      </c>
      <c r="AW320" s="11" t="s">
        <v>36</v>
      </c>
      <c r="AX320" s="11" t="s">
        <v>77</v>
      </c>
      <c r="AY320" s="166" t="s">
        <v>133</v>
      </c>
    </row>
    <row r="321" spans="2:65" s="1" customFormat="1" ht="16.5" customHeight="1">
      <c r="B321" s="152"/>
      <c r="C321" s="172" t="s">
        <v>732</v>
      </c>
      <c r="D321" s="172" t="s">
        <v>148</v>
      </c>
      <c r="E321" s="173" t="s">
        <v>733</v>
      </c>
      <c r="F321" s="174" t="s">
        <v>734</v>
      </c>
      <c r="G321" s="175" t="s">
        <v>171</v>
      </c>
      <c r="H321" s="176">
        <v>49.98</v>
      </c>
      <c r="I321" s="177">
        <v>0</v>
      </c>
      <c r="J321" s="177">
        <f>ROUND(I321*H321,2)</f>
        <v>0</v>
      </c>
      <c r="K321" s="174" t="s">
        <v>140</v>
      </c>
      <c r="L321" s="178"/>
      <c r="M321" s="179" t="s">
        <v>5</v>
      </c>
      <c r="N321" s="180" t="s">
        <v>43</v>
      </c>
      <c r="O321" s="161">
        <v>0</v>
      </c>
      <c r="P321" s="161">
        <f>O321*H321</f>
        <v>0</v>
      </c>
      <c r="Q321" s="161">
        <v>2.2000000000000001E-4</v>
      </c>
      <c r="R321" s="161">
        <f>Q321*H321</f>
        <v>1.0995599999999999E-2</v>
      </c>
      <c r="S321" s="161">
        <v>0</v>
      </c>
      <c r="T321" s="162">
        <f>S321*H321</f>
        <v>0</v>
      </c>
      <c r="AR321" s="24" t="s">
        <v>302</v>
      </c>
      <c r="AT321" s="24" t="s">
        <v>148</v>
      </c>
      <c r="AU321" s="24" t="s">
        <v>82</v>
      </c>
      <c r="AY321" s="24" t="s">
        <v>133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24" t="s">
        <v>77</v>
      </c>
      <c r="BK321" s="163">
        <f>ROUND(I321*H321,2)</f>
        <v>0</v>
      </c>
      <c r="BL321" s="24" t="s">
        <v>223</v>
      </c>
      <c r="BM321" s="24" t="s">
        <v>735</v>
      </c>
    </row>
    <row r="322" spans="2:65" s="11" customFormat="1">
      <c r="B322" s="164"/>
      <c r="D322" s="165" t="s">
        <v>143</v>
      </c>
      <c r="F322" s="167" t="s">
        <v>736</v>
      </c>
      <c r="H322" s="168">
        <v>49.98</v>
      </c>
      <c r="L322" s="164"/>
      <c r="M322" s="169"/>
      <c r="N322" s="170"/>
      <c r="O322" s="170"/>
      <c r="P322" s="170"/>
      <c r="Q322" s="170"/>
      <c r="R322" s="170"/>
      <c r="S322" s="170"/>
      <c r="T322" s="171"/>
      <c r="AT322" s="166" t="s">
        <v>143</v>
      </c>
      <c r="AU322" s="166" t="s">
        <v>82</v>
      </c>
      <c r="AV322" s="11" t="s">
        <v>82</v>
      </c>
      <c r="AW322" s="11" t="s">
        <v>6</v>
      </c>
      <c r="AX322" s="11" t="s">
        <v>77</v>
      </c>
      <c r="AY322" s="166" t="s">
        <v>133</v>
      </c>
    </row>
    <row r="323" spans="2:65" s="1" customFormat="1" ht="16.5" customHeight="1">
      <c r="B323" s="152"/>
      <c r="C323" s="153" t="s">
        <v>737</v>
      </c>
      <c r="D323" s="153" t="s">
        <v>136</v>
      </c>
      <c r="E323" s="154" t="s">
        <v>738</v>
      </c>
      <c r="F323" s="155" t="s">
        <v>739</v>
      </c>
      <c r="G323" s="156" t="s">
        <v>379</v>
      </c>
      <c r="H323" s="157">
        <v>102.583</v>
      </c>
      <c r="I323" s="158">
        <v>0</v>
      </c>
      <c r="J323" s="158">
        <f>ROUND(I323*H323,2)</f>
        <v>0</v>
      </c>
      <c r="K323" s="155" t="s">
        <v>140</v>
      </c>
      <c r="L323" s="39"/>
      <c r="M323" s="159" t="s">
        <v>5</v>
      </c>
      <c r="N323" s="160" t="s">
        <v>43</v>
      </c>
      <c r="O323" s="161">
        <v>0</v>
      </c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AR323" s="24" t="s">
        <v>223</v>
      </c>
      <c r="AT323" s="24" t="s">
        <v>136</v>
      </c>
      <c r="AU323" s="24" t="s">
        <v>82</v>
      </c>
      <c r="AY323" s="24" t="s">
        <v>133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24" t="s">
        <v>77</v>
      </c>
      <c r="BK323" s="163">
        <f>ROUND(I323*H323,2)</f>
        <v>0</v>
      </c>
      <c r="BL323" s="24" t="s">
        <v>223</v>
      </c>
      <c r="BM323" s="24" t="s">
        <v>740</v>
      </c>
    </row>
    <row r="324" spans="2:65" s="10" customFormat="1" ht="29.85" customHeight="1">
      <c r="B324" s="140"/>
      <c r="D324" s="141" t="s">
        <v>71</v>
      </c>
      <c r="E324" s="150" t="s">
        <v>741</v>
      </c>
      <c r="F324" s="150" t="s">
        <v>742</v>
      </c>
      <c r="J324" s="151">
        <f>BK324</f>
        <v>0</v>
      </c>
      <c r="L324" s="140"/>
      <c r="M324" s="144"/>
      <c r="N324" s="145"/>
      <c r="O324" s="145"/>
      <c r="P324" s="146">
        <f>SUM(P325:P356)</f>
        <v>17.481999999999999</v>
      </c>
      <c r="Q324" s="145"/>
      <c r="R324" s="146">
        <f>SUM(R325:R356)</f>
        <v>0.2008172</v>
      </c>
      <c r="S324" s="145"/>
      <c r="T324" s="147">
        <f>SUM(T325:T356)</f>
        <v>0</v>
      </c>
      <c r="AR324" s="141" t="s">
        <v>82</v>
      </c>
      <c r="AT324" s="148" t="s">
        <v>71</v>
      </c>
      <c r="AU324" s="148" t="s">
        <v>77</v>
      </c>
      <c r="AY324" s="141" t="s">
        <v>133</v>
      </c>
      <c r="BK324" s="149">
        <f>SUM(BK325:BK356)</f>
        <v>0</v>
      </c>
    </row>
    <row r="325" spans="2:65" s="1" customFormat="1" ht="25.5" customHeight="1">
      <c r="B325" s="152"/>
      <c r="C325" s="153" t="s">
        <v>743</v>
      </c>
      <c r="D325" s="153" t="s">
        <v>136</v>
      </c>
      <c r="E325" s="154" t="s">
        <v>744</v>
      </c>
      <c r="F325" s="155" t="s">
        <v>745</v>
      </c>
      <c r="G325" s="156" t="s">
        <v>160</v>
      </c>
      <c r="H325" s="157">
        <v>11</v>
      </c>
      <c r="I325" s="158">
        <v>0</v>
      </c>
      <c r="J325" s="158">
        <f>ROUND(I325*H325,2)</f>
        <v>0</v>
      </c>
      <c r="K325" s="155" t="s">
        <v>140</v>
      </c>
      <c r="L325" s="39"/>
      <c r="M325" s="159" t="s">
        <v>5</v>
      </c>
      <c r="N325" s="160" t="s">
        <v>43</v>
      </c>
      <c r="O325" s="161">
        <v>0.746</v>
      </c>
      <c r="P325" s="161">
        <f>O325*H325</f>
        <v>8.2059999999999995</v>
      </c>
      <c r="Q325" s="161">
        <v>3.0000000000000001E-3</v>
      </c>
      <c r="R325" s="161">
        <f>Q325*H325</f>
        <v>3.3000000000000002E-2</v>
      </c>
      <c r="S325" s="161">
        <v>0</v>
      </c>
      <c r="T325" s="162">
        <f>S325*H325</f>
        <v>0</v>
      </c>
      <c r="AR325" s="24" t="s">
        <v>223</v>
      </c>
      <c r="AT325" s="24" t="s">
        <v>136</v>
      </c>
      <c r="AU325" s="24" t="s">
        <v>82</v>
      </c>
      <c r="AY325" s="24" t="s">
        <v>133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24" t="s">
        <v>77</v>
      </c>
      <c r="BK325" s="163">
        <f>ROUND(I325*H325,2)</f>
        <v>0</v>
      </c>
      <c r="BL325" s="24" t="s">
        <v>223</v>
      </c>
      <c r="BM325" s="24" t="s">
        <v>746</v>
      </c>
    </row>
    <row r="326" spans="2:65" s="13" customFormat="1">
      <c r="B326" s="188"/>
      <c r="D326" s="165" t="s">
        <v>143</v>
      </c>
      <c r="E326" s="189" t="s">
        <v>5</v>
      </c>
      <c r="F326" s="190" t="s">
        <v>747</v>
      </c>
      <c r="H326" s="189" t="s">
        <v>5</v>
      </c>
      <c r="L326" s="188"/>
      <c r="M326" s="191"/>
      <c r="N326" s="192"/>
      <c r="O326" s="192"/>
      <c r="P326" s="192"/>
      <c r="Q326" s="192"/>
      <c r="R326" s="192"/>
      <c r="S326" s="192"/>
      <c r="T326" s="193"/>
      <c r="AT326" s="189" t="s">
        <v>143</v>
      </c>
      <c r="AU326" s="189" t="s">
        <v>82</v>
      </c>
      <c r="AV326" s="13" t="s">
        <v>77</v>
      </c>
      <c r="AW326" s="13" t="s">
        <v>36</v>
      </c>
      <c r="AX326" s="13" t="s">
        <v>72</v>
      </c>
      <c r="AY326" s="189" t="s">
        <v>133</v>
      </c>
    </row>
    <row r="327" spans="2:65" s="11" customFormat="1">
      <c r="B327" s="164"/>
      <c r="D327" s="165" t="s">
        <v>143</v>
      </c>
      <c r="E327" s="166" t="s">
        <v>5</v>
      </c>
      <c r="F327" s="167" t="s">
        <v>333</v>
      </c>
      <c r="H327" s="168">
        <v>5.5</v>
      </c>
      <c r="L327" s="164"/>
      <c r="M327" s="169"/>
      <c r="N327" s="170"/>
      <c r="O327" s="170"/>
      <c r="P327" s="170"/>
      <c r="Q327" s="170"/>
      <c r="R327" s="170"/>
      <c r="S327" s="170"/>
      <c r="T327" s="171"/>
      <c r="AT327" s="166" t="s">
        <v>143</v>
      </c>
      <c r="AU327" s="166" t="s">
        <v>82</v>
      </c>
      <c r="AV327" s="11" t="s">
        <v>82</v>
      </c>
      <c r="AW327" s="11" t="s">
        <v>36</v>
      </c>
      <c r="AX327" s="11" t="s">
        <v>72</v>
      </c>
      <c r="AY327" s="166" t="s">
        <v>133</v>
      </c>
    </row>
    <row r="328" spans="2:65" s="11" customFormat="1">
      <c r="B328" s="164"/>
      <c r="D328" s="165" t="s">
        <v>143</v>
      </c>
      <c r="E328" s="166" t="s">
        <v>5</v>
      </c>
      <c r="F328" s="167" t="s">
        <v>334</v>
      </c>
      <c r="H328" s="168">
        <v>5.5</v>
      </c>
      <c r="L328" s="164"/>
      <c r="M328" s="169"/>
      <c r="N328" s="170"/>
      <c r="O328" s="170"/>
      <c r="P328" s="170"/>
      <c r="Q328" s="170"/>
      <c r="R328" s="170"/>
      <c r="S328" s="170"/>
      <c r="T328" s="171"/>
      <c r="AT328" s="166" t="s">
        <v>143</v>
      </c>
      <c r="AU328" s="166" t="s">
        <v>82</v>
      </c>
      <c r="AV328" s="11" t="s">
        <v>82</v>
      </c>
      <c r="AW328" s="11" t="s">
        <v>36</v>
      </c>
      <c r="AX328" s="11" t="s">
        <v>72</v>
      </c>
      <c r="AY328" s="166" t="s">
        <v>133</v>
      </c>
    </row>
    <row r="329" spans="2:65" s="12" customFormat="1">
      <c r="B329" s="181"/>
      <c r="D329" s="165" t="s">
        <v>143</v>
      </c>
      <c r="E329" s="182" t="s">
        <v>5</v>
      </c>
      <c r="F329" s="183" t="s">
        <v>180</v>
      </c>
      <c r="H329" s="184">
        <v>11</v>
      </c>
      <c r="L329" s="181"/>
      <c r="M329" s="185"/>
      <c r="N329" s="186"/>
      <c r="O329" s="186"/>
      <c r="P329" s="186"/>
      <c r="Q329" s="186"/>
      <c r="R329" s="186"/>
      <c r="S329" s="186"/>
      <c r="T329" s="187"/>
      <c r="AT329" s="182" t="s">
        <v>143</v>
      </c>
      <c r="AU329" s="182" t="s">
        <v>82</v>
      </c>
      <c r="AV329" s="12" t="s">
        <v>141</v>
      </c>
      <c r="AW329" s="12" t="s">
        <v>36</v>
      </c>
      <c r="AX329" s="12" t="s">
        <v>77</v>
      </c>
      <c r="AY329" s="182" t="s">
        <v>133</v>
      </c>
    </row>
    <row r="330" spans="2:65" s="1" customFormat="1" ht="16.5" customHeight="1">
      <c r="B330" s="152"/>
      <c r="C330" s="172" t="s">
        <v>748</v>
      </c>
      <c r="D330" s="172" t="s">
        <v>148</v>
      </c>
      <c r="E330" s="173" t="s">
        <v>749</v>
      </c>
      <c r="F330" s="174" t="s">
        <v>750</v>
      </c>
      <c r="G330" s="175" t="s">
        <v>160</v>
      </c>
      <c r="H330" s="176">
        <v>12.1</v>
      </c>
      <c r="I330" s="177">
        <v>0</v>
      </c>
      <c r="J330" s="177">
        <f>ROUND(I330*H330,2)</f>
        <v>0</v>
      </c>
      <c r="K330" s="174" t="s">
        <v>5</v>
      </c>
      <c r="L330" s="178"/>
      <c r="M330" s="179" t="s">
        <v>5</v>
      </c>
      <c r="N330" s="180" t="s">
        <v>43</v>
      </c>
      <c r="O330" s="161">
        <v>0</v>
      </c>
      <c r="P330" s="161">
        <f>O330*H330</f>
        <v>0</v>
      </c>
      <c r="Q330" s="161">
        <v>1.18E-2</v>
      </c>
      <c r="R330" s="161">
        <f>Q330*H330</f>
        <v>0.14277999999999999</v>
      </c>
      <c r="S330" s="161">
        <v>0</v>
      </c>
      <c r="T330" s="162">
        <f>S330*H330</f>
        <v>0</v>
      </c>
      <c r="AR330" s="24" t="s">
        <v>302</v>
      </c>
      <c r="AT330" s="24" t="s">
        <v>148</v>
      </c>
      <c r="AU330" s="24" t="s">
        <v>82</v>
      </c>
      <c r="AY330" s="24" t="s">
        <v>133</v>
      </c>
      <c r="BE330" s="163">
        <f>IF(N330="základní",J330,0)</f>
        <v>0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24" t="s">
        <v>77</v>
      </c>
      <c r="BK330" s="163">
        <f>ROUND(I330*H330,2)</f>
        <v>0</v>
      </c>
      <c r="BL330" s="24" t="s">
        <v>223</v>
      </c>
      <c r="BM330" s="24" t="s">
        <v>751</v>
      </c>
    </row>
    <row r="331" spans="2:65" s="11" customFormat="1">
      <c r="B331" s="164"/>
      <c r="D331" s="165" t="s">
        <v>143</v>
      </c>
      <c r="F331" s="167" t="s">
        <v>752</v>
      </c>
      <c r="H331" s="168">
        <v>12.1</v>
      </c>
      <c r="L331" s="164"/>
      <c r="M331" s="169"/>
      <c r="N331" s="170"/>
      <c r="O331" s="170"/>
      <c r="P331" s="170"/>
      <c r="Q331" s="170"/>
      <c r="R331" s="170"/>
      <c r="S331" s="170"/>
      <c r="T331" s="171"/>
      <c r="AT331" s="166" t="s">
        <v>143</v>
      </c>
      <c r="AU331" s="166" t="s">
        <v>82</v>
      </c>
      <c r="AV331" s="11" t="s">
        <v>82</v>
      </c>
      <c r="AW331" s="11" t="s">
        <v>6</v>
      </c>
      <c r="AX331" s="11" t="s">
        <v>77</v>
      </c>
      <c r="AY331" s="166" t="s">
        <v>133</v>
      </c>
    </row>
    <row r="332" spans="2:65" s="1" customFormat="1" ht="16.5" customHeight="1">
      <c r="B332" s="152"/>
      <c r="C332" s="172" t="s">
        <v>753</v>
      </c>
      <c r="D332" s="172" t="s">
        <v>148</v>
      </c>
      <c r="E332" s="173" t="s">
        <v>754</v>
      </c>
      <c r="F332" s="174" t="s">
        <v>755</v>
      </c>
      <c r="G332" s="175" t="s">
        <v>160</v>
      </c>
      <c r="H332" s="176">
        <v>1.1000000000000001</v>
      </c>
      <c r="I332" s="177">
        <v>0</v>
      </c>
      <c r="J332" s="177">
        <f>ROUND(I332*H332,2)</f>
        <v>0</v>
      </c>
      <c r="K332" s="174" t="s">
        <v>5</v>
      </c>
      <c r="L332" s="178"/>
      <c r="M332" s="179" t="s">
        <v>5</v>
      </c>
      <c r="N332" s="180" t="s">
        <v>43</v>
      </c>
      <c r="O332" s="161">
        <v>0</v>
      </c>
      <c r="P332" s="161">
        <f>O332*H332</f>
        <v>0</v>
      </c>
      <c r="Q332" s="161">
        <v>1.26E-2</v>
      </c>
      <c r="R332" s="161">
        <f>Q332*H332</f>
        <v>1.3860000000000001E-2</v>
      </c>
      <c r="S332" s="161">
        <v>0</v>
      </c>
      <c r="T332" s="162">
        <f>S332*H332</f>
        <v>0</v>
      </c>
      <c r="AR332" s="24" t="s">
        <v>302</v>
      </c>
      <c r="AT332" s="24" t="s">
        <v>148</v>
      </c>
      <c r="AU332" s="24" t="s">
        <v>82</v>
      </c>
      <c r="AY332" s="24" t="s">
        <v>133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24" t="s">
        <v>77</v>
      </c>
      <c r="BK332" s="163">
        <f>ROUND(I332*H332,2)</f>
        <v>0</v>
      </c>
      <c r="BL332" s="24" t="s">
        <v>223</v>
      </c>
      <c r="BM332" s="24" t="s">
        <v>756</v>
      </c>
    </row>
    <row r="333" spans="2:65" s="11" customFormat="1">
      <c r="B333" s="164"/>
      <c r="D333" s="165" t="s">
        <v>143</v>
      </c>
      <c r="F333" s="167" t="s">
        <v>757</v>
      </c>
      <c r="H333" s="168">
        <v>1.1000000000000001</v>
      </c>
      <c r="L333" s="164"/>
      <c r="M333" s="169"/>
      <c r="N333" s="170"/>
      <c r="O333" s="170"/>
      <c r="P333" s="170"/>
      <c r="Q333" s="170"/>
      <c r="R333" s="170"/>
      <c r="S333" s="170"/>
      <c r="T333" s="171"/>
      <c r="AT333" s="166" t="s">
        <v>143</v>
      </c>
      <c r="AU333" s="166" t="s">
        <v>82</v>
      </c>
      <c r="AV333" s="11" t="s">
        <v>82</v>
      </c>
      <c r="AW333" s="11" t="s">
        <v>6</v>
      </c>
      <c r="AX333" s="11" t="s">
        <v>77</v>
      </c>
      <c r="AY333" s="166" t="s">
        <v>133</v>
      </c>
    </row>
    <row r="334" spans="2:65" s="1" customFormat="1" ht="25.5" customHeight="1">
      <c r="B334" s="152"/>
      <c r="C334" s="153" t="s">
        <v>758</v>
      </c>
      <c r="D334" s="153" t="s">
        <v>136</v>
      </c>
      <c r="E334" s="154" t="s">
        <v>759</v>
      </c>
      <c r="F334" s="155" t="s">
        <v>760</v>
      </c>
      <c r="G334" s="156" t="s">
        <v>160</v>
      </c>
      <c r="H334" s="157">
        <v>11</v>
      </c>
      <c r="I334" s="158">
        <v>0</v>
      </c>
      <c r="J334" s="158">
        <f>ROUND(I334*H334,2)</f>
        <v>0</v>
      </c>
      <c r="K334" s="155" t="s">
        <v>140</v>
      </c>
      <c r="L334" s="39"/>
      <c r="M334" s="159" t="s">
        <v>5</v>
      </c>
      <c r="N334" s="160" t="s">
        <v>43</v>
      </c>
      <c r="O334" s="161">
        <v>0.13</v>
      </c>
      <c r="P334" s="161">
        <f>O334*H334</f>
        <v>1.4300000000000002</v>
      </c>
      <c r="Q334" s="161">
        <v>0</v>
      </c>
      <c r="R334" s="161">
        <f>Q334*H334</f>
        <v>0</v>
      </c>
      <c r="S334" s="161">
        <v>0</v>
      </c>
      <c r="T334" s="162">
        <f>S334*H334</f>
        <v>0</v>
      </c>
      <c r="AR334" s="24" t="s">
        <v>223</v>
      </c>
      <c r="AT334" s="24" t="s">
        <v>136</v>
      </c>
      <c r="AU334" s="24" t="s">
        <v>82</v>
      </c>
      <c r="AY334" s="24" t="s">
        <v>133</v>
      </c>
      <c r="BE334" s="163">
        <f>IF(N334="základní",J334,0)</f>
        <v>0</v>
      </c>
      <c r="BF334" s="163">
        <f>IF(N334="snížená",J334,0)</f>
        <v>0</v>
      </c>
      <c r="BG334" s="163">
        <f>IF(N334="zákl. přenesená",J334,0)</f>
        <v>0</v>
      </c>
      <c r="BH334" s="163">
        <f>IF(N334="sníž. přenesená",J334,0)</f>
        <v>0</v>
      </c>
      <c r="BI334" s="163">
        <f>IF(N334="nulová",J334,0)</f>
        <v>0</v>
      </c>
      <c r="BJ334" s="24" t="s">
        <v>77</v>
      </c>
      <c r="BK334" s="163">
        <f>ROUND(I334*H334,2)</f>
        <v>0</v>
      </c>
      <c r="BL334" s="24" t="s">
        <v>223</v>
      </c>
      <c r="BM334" s="24" t="s">
        <v>761</v>
      </c>
    </row>
    <row r="335" spans="2:65" s="1" customFormat="1" ht="16.5" customHeight="1">
      <c r="B335" s="152"/>
      <c r="C335" s="153" t="s">
        <v>762</v>
      </c>
      <c r="D335" s="153" t="s">
        <v>136</v>
      </c>
      <c r="E335" s="154" t="s">
        <v>763</v>
      </c>
      <c r="F335" s="155" t="s">
        <v>764</v>
      </c>
      <c r="G335" s="156" t="s">
        <v>160</v>
      </c>
      <c r="H335" s="157">
        <v>11.32</v>
      </c>
      <c r="I335" s="158">
        <v>0</v>
      </c>
      <c r="J335" s="158">
        <f>ROUND(I335*H335,2)</f>
        <v>0</v>
      </c>
      <c r="K335" s="155" t="s">
        <v>140</v>
      </c>
      <c r="L335" s="39"/>
      <c r="M335" s="159" t="s">
        <v>5</v>
      </c>
      <c r="N335" s="160" t="s">
        <v>43</v>
      </c>
      <c r="O335" s="161">
        <v>0.05</v>
      </c>
      <c r="P335" s="161">
        <f>O335*H335</f>
        <v>0.56600000000000006</v>
      </c>
      <c r="Q335" s="161">
        <v>1.6000000000000001E-4</v>
      </c>
      <c r="R335" s="161">
        <f>Q335*H335</f>
        <v>1.8112000000000002E-3</v>
      </c>
      <c r="S335" s="161">
        <v>0</v>
      </c>
      <c r="T335" s="162">
        <f>S335*H335</f>
        <v>0</v>
      </c>
      <c r="AR335" s="24" t="s">
        <v>223</v>
      </c>
      <c r="AT335" s="24" t="s">
        <v>136</v>
      </c>
      <c r="AU335" s="24" t="s">
        <v>82</v>
      </c>
      <c r="AY335" s="24" t="s">
        <v>133</v>
      </c>
      <c r="BE335" s="163">
        <f>IF(N335="základní",J335,0)</f>
        <v>0</v>
      </c>
      <c r="BF335" s="163">
        <f>IF(N335="snížená",J335,0)</f>
        <v>0</v>
      </c>
      <c r="BG335" s="163">
        <f>IF(N335="zákl. přenesená",J335,0)</f>
        <v>0</v>
      </c>
      <c r="BH335" s="163">
        <f>IF(N335="sníž. přenesená",J335,0)</f>
        <v>0</v>
      </c>
      <c r="BI335" s="163">
        <f>IF(N335="nulová",J335,0)</f>
        <v>0</v>
      </c>
      <c r="BJ335" s="24" t="s">
        <v>77</v>
      </c>
      <c r="BK335" s="163">
        <f>ROUND(I335*H335,2)</f>
        <v>0</v>
      </c>
      <c r="BL335" s="24" t="s">
        <v>223</v>
      </c>
      <c r="BM335" s="24" t="s">
        <v>765</v>
      </c>
    </row>
    <row r="336" spans="2:65" s="13" customFormat="1">
      <c r="B336" s="188"/>
      <c r="D336" s="165" t="s">
        <v>143</v>
      </c>
      <c r="E336" s="189" t="s">
        <v>5</v>
      </c>
      <c r="F336" s="190" t="s">
        <v>185</v>
      </c>
      <c r="H336" s="189" t="s">
        <v>5</v>
      </c>
      <c r="L336" s="188"/>
      <c r="M336" s="191"/>
      <c r="N336" s="192"/>
      <c r="O336" s="192"/>
      <c r="P336" s="192"/>
      <c r="Q336" s="192"/>
      <c r="R336" s="192"/>
      <c r="S336" s="192"/>
      <c r="T336" s="193"/>
      <c r="AT336" s="189" t="s">
        <v>143</v>
      </c>
      <c r="AU336" s="189" t="s">
        <v>82</v>
      </c>
      <c r="AV336" s="13" t="s">
        <v>77</v>
      </c>
      <c r="AW336" s="13" t="s">
        <v>36</v>
      </c>
      <c r="AX336" s="13" t="s">
        <v>72</v>
      </c>
      <c r="AY336" s="189" t="s">
        <v>133</v>
      </c>
    </row>
    <row r="337" spans="2:65" s="11" customFormat="1">
      <c r="B337" s="164"/>
      <c r="D337" s="165" t="s">
        <v>143</v>
      </c>
      <c r="E337" s="166" t="s">
        <v>5</v>
      </c>
      <c r="F337" s="167" t="s">
        <v>186</v>
      </c>
      <c r="H337" s="168">
        <v>5.66</v>
      </c>
      <c r="L337" s="164"/>
      <c r="M337" s="169"/>
      <c r="N337" s="170"/>
      <c r="O337" s="170"/>
      <c r="P337" s="170"/>
      <c r="Q337" s="170"/>
      <c r="R337" s="170"/>
      <c r="S337" s="170"/>
      <c r="T337" s="171"/>
      <c r="AT337" s="166" t="s">
        <v>143</v>
      </c>
      <c r="AU337" s="166" t="s">
        <v>82</v>
      </c>
      <c r="AV337" s="11" t="s">
        <v>82</v>
      </c>
      <c r="AW337" s="11" t="s">
        <v>36</v>
      </c>
      <c r="AX337" s="11" t="s">
        <v>72</v>
      </c>
      <c r="AY337" s="166" t="s">
        <v>133</v>
      </c>
    </row>
    <row r="338" spans="2:65" s="11" customFormat="1">
      <c r="B338" s="164"/>
      <c r="D338" s="165" t="s">
        <v>143</v>
      </c>
      <c r="E338" s="166" t="s">
        <v>5</v>
      </c>
      <c r="F338" s="167" t="s">
        <v>187</v>
      </c>
      <c r="H338" s="168">
        <v>5.66</v>
      </c>
      <c r="L338" s="164"/>
      <c r="M338" s="169"/>
      <c r="N338" s="170"/>
      <c r="O338" s="170"/>
      <c r="P338" s="170"/>
      <c r="Q338" s="170"/>
      <c r="R338" s="170"/>
      <c r="S338" s="170"/>
      <c r="T338" s="171"/>
      <c r="AT338" s="166" t="s">
        <v>143</v>
      </c>
      <c r="AU338" s="166" t="s">
        <v>82</v>
      </c>
      <c r="AV338" s="11" t="s">
        <v>82</v>
      </c>
      <c r="AW338" s="11" t="s">
        <v>36</v>
      </c>
      <c r="AX338" s="11" t="s">
        <v>72</v>
      </c>
      <c r="AY338" s="166" t="s">
        <v>133</v>
      </c>
    </row>
    <row r="339" spans="2:65" s="12" customFormat="1">
      <c r="B339" s="181"/>
      <c r="D339" s="165" t="s">
        <v>143</v>
      </c>
      <c r="E339" s="182" t="s">
        <v>5</v>
      </c>
      <c r="F339" s="183" t="s">
        <v>180</v>
      </c>
      <c r="H339" s="184">
        <v>11.32</v>
      </c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143</v>
      </c>
      <c r="AU339" s="182" t="s">
        <v>82</v>
      </c>
      <c r="AV339" s="12" t="s">
        <v>141</v>
      </c>
      <c r="AW339" s="12" t="s">
        <v>36</v>
      </c>
      <c r="AX339" s="12" t="s">
        <v>77</v>
      </c>
      <c r="AY339" s="182" t="s">
        <v>133</v>
      </c>
    </row>
    <row r="340" spans="2:65" s="1" customFormat="1" ht="16.5" customHeight="1">
      <c r="B340" s="152"/>
      <c r="C340" s="153" t="s">
        <v>766</v>
      </c>
      <c r="D340" s="153" t="s">
        <v>136</v>
      </c>
      <c r="E340" s="154" t="s">
        <v>767</v>
      </c>
      <c r="F340" s="155" t="s">
        <v>768</v>
      </c>
      <c r="G340" s="156" t="s">
        <v>171</v>
      </c>
      <c r="H340" s="157">
        <v>15.2</v>
      </c>
      <c r="I340" s="158">
        <v>0</v>
      </c>
      <c r="J340" s="158">
        <f>ROUND(I340*H340,2)</f>
        <v>0</v>
      </c>
      <c r="K340" s="155" t="s">
        <v>140</v>
      </c>
      <c r="L340" s="39"/>
      <c r="M340" s="159" t="s">
        <v>5</v>
      </c>
      <c r="N340" s="160" t="s">
        <v>43</v>
      </c>
      <c r="O340" s="161">
        <v>0.248</v>
      </c>
      <c r="P340" s="161">
        <f>O340*H340</f>
        <v>3.7695999999999996</v>
      </c>
      <c r="Q340" s="161">
        <v>3.1E-4</v>
      </c>
      <c r="R340" s="161">
        <f>Q340*H340</f>
        <v>4.712E-3</v>
      </c>
      <c r="S340" s="161">
        <v>0</v>
      </c>
      <c r="T340" s="162">
        <f>S340*H340</f>
        <v>0</v>
      </c>
      <c r="AR340" s="24" t="s">
        <v>223</v>
      </c>
      <c r="AT340" s="24" t="s">
        <v>136</v>
      </c>
      <c r="AU340" s="24" t="s">
        <v>82</v>
      </c>
      <c r="AY340" s="24" t="s">
        <v>133</v>
      </c>
      <c r="BE340" s="163">
        <f>IF(N340="základní",J340,0)</f>
        <v>0</v>
      </c>
      <c r="BF340" s="163">
        <f>IF(N340="snížená",J340,0)</f>
        <v>0</v>
      </c>
      <c r="BG340" s="163">
        <f>IF(N340="zákl. přenesená",J340,0)</f>
        <v>0</v>
      </c>
      <c r="BH340" s="163">
        <f>IF(N340="sníž. přenesená",J340,0)</f>
        <v>0</v>
      </c>
      <c r="BI340" s="163">
        <f>IF(N340="nulová",J340,0)</f>
        <v>0</v>
      </c>
      <c r="BJ340" s="24" t="s">
        <v>77</v>
      </c>
      <c r="BK340" s="163">
        <f>ROUND(I340*H340,2)</f>
        <v>0</v>
      </c>
      <c r="BL340" s="24" t="s">
        <v>223</v>
      </c>
      <c r="BM340" s="24" t="s">
        <v>769</v>
      </c>
    </row>
    <row r="341" spans="2:65" s="13" customFormat="1">
      <c r="B341" s="188"/>
      <c r="D341" s="165" t="s">
        <v>143</v>
      </c>
      <c r="E341" s="189" t="s">
        <v>5</v>
      </c>
      <c r="F341" s="190" t="s">
        <v>747</v>
      </c>
      <c r="H341" s="189" t="s">
        <v>5</v>
      </c>
      <c r="L341" s="188"/>
      <c r="M341" s="191"/>
      <c r="N341" s="192"/>
      <c r="O341" s="192"/>
      <c r="P341" s="192"/>
      <c r="Q341" s="192"/>
      <c r="R341" s="192"/>
      <c r="S341" s="192"/>
      <c r="T341" s="193"/>
      <c r="AT341" s="189" t="s">
        <v>143</v>
      </c>
      <c r="AU341" s="189" t="s">
        <v>82</v>
      </c>
      <c r="AV341" s="13" t="s">
        <v>77</v>
      </c>
      <c r="AW341" s="13" t="s">
        <v>36</v>
      </c>
      <c r="AX341" s="13" t="s">
        <v>72</v>
      </c>
      <c r="AY341" s="189" t="s">
        <v>133</v>
      </c>
    </row>
    <row r="342" spans="2:65" s="11" customFormat="1">
      <c r="B342" s="164"/>
      <c r="D342" s="165" t="s">
        <v>143</v>
      </c>
      <c r="E342" s="166" t="s">
        <v>5</v>
      </c>
      <c r="F342" s="167" t="s">
        <v>770</v>
      </c>
      <c r="H342" s="168">
        <v>7.6</v>
      </c>
      <c r="L342" s="164"/>
      <c r="M342" s="169"/>
      <c r="N342" s="170"/>
      <c r="O342" s="170"/>
      <c r="P342" s="170"/>
      <c r="Q342" s="170"/>
      <c r="R342" s="170"/>
      <c r="S342" s="170"/>
      <c r="T342" s="171"/>
      <c r="AT342" s="166" t="s">
        <v>143</v>
      </c>
      <c r="AU342" s="166" t="s">
        <v>82</v>
      </c>
      <c r="AV342" s="11" t="s">
        <v>82</v>
      </c>
      <c r="AW342" s="11" t="s">
        <v>36</v>
      </c>
      <c r="AX342" s="11" t="s">
        <v>72</v>
      </c>
      <c r="AY342" s="166" t="s">
        <v>133</v>
      </c>
    </row>
    <row r="343" spans="2:65" s="11" customFormat="1">
      <c r="B343" s="164"/>
      <c r="D343" s="165" t="s">
        <v>143</v>
      </c>
      <c r="E343" s="166" t="s">
        <v>5</v>
      </c>
      <c r="F343" s="167" t="s">
        <v>771</v>
      </c>
      <c r="H343" s="168">
        <v>7.6</v>
      </c>
      <c r="L343" s="164"/>
      <c r="M343" s="169"/>
      <c r="N343" s="170"/>
      <c r="O343" s="170"/>
      <c r="P343" s="170"/>
      <c r="Q343" s="170"/>
      <c r="R343" s="170"/>
      <c r="S343" s="170"/>
      <c r="T343" s="171"/>
      <c r="AT343" s="166" t="s">
        <v>143</v>
      </c>
      <c r="AU343" s="166" t="s">
        <v>82</v>
      </c>
      <c r="AV343" s="11" t="s">
        <v>82</v>
      </c>
      <c r="AW343" s="11" t="s">
        <v>36</v>
      </c>
      <c r="AX343" s="11" t="s">
        <v>72</v>
      </c>
      <c r="AY343" s="166" t="s">
        <v>133</v>
      </c>
    </row>
    <row r="344" spans="2:65" s="12" customFormat="1">
      <c r="B344" s="181"/>
      <c r="D344" s="165" t="s">
        <v>143</v>
      </c>
      <c r="E344" s="182" t="s">
        <v>5</v>
      </c>
      <c r="F344" s="183" t="s">
        <v>180</v>
      </c>
      <c r="H344" s="184">
        <v>15.2</v>
      </c>
      <c r="L344" s="181"/>
      <c r="M344" s="185"/>
      <c r="N344" s="186"/>
      <c r="O344" s="186"/>
      <c r="P344" s="186"/>
      <c r="Q344" s="186"/>
      <c r="R344" s="186"/>
      <c r="S344" s="186"/>
      <c r="T344" s="187"/>
      <c r="AT344" s="182" t="s">
        <v>143</v>
      </c>
      <c r="AU344" s="182" t="s">
        <v>82</v>
      </c>
      <c r="AV344" s="12" t="s">
        <v>141</v>
      </c>
      <c r="AW344" s="12" t="s">
        <v>36</v>
      </c>
      <c r="AX344" s="12" t="s">
        <v>77</v>
      </c>
      <c r="AY344" s="182" t="s">
        <v>133</v>
      </c>
    </row>
    <row r="345" spans="2:65" s="1" customFormat="1" ht="16.5" customHeight="1">
      <c r="B345" s="152"/>
      <c r="C345" s="153" t="s">
        <v>772</v>
      </c>
      <c r="D345" s="153" t="s">
        <v>136</v>
      </c>
      <c r="E345" s="154" t="s">
        <v>773</v>
      </c>
      <c r="F345" s="155" t="s">
        <v>774</v>
      </c>
      <c r="G345" s="156" t="s">
        <v>171</v>
      </c>
      <c r="H345" s="157">
        <v>5.5</v>
      </c>
      <c r="I345" s="158">
        <v>0</v>
      </c>
      <c r="J345" s="158">
        <f>ROUND(I345*H345,2)</f>
        <v>0</v>
      </c>
      <c r="K345" s="155" t="s">
        <v>140</v>
      </c>
      <c r="L345" s="39"/>
      <c r="M345" s="159" t="s">
        <v>5</v>
      </c>
      <c r="N345" s="160" t="s">
        <v>43</v>
      </c>
      <c r="O345" s="161">
        <v>0.16</v>
      </c>
      <c r="P345" s="161">
        <f>O345*H345</f>
        <v>0.88</v>
      </c>
      <c r="Q345" s="161">
        <v>2.5999999999999998E-4</v>
      </c>
      <c r="R345" s="161">
        <f>Q345*H345</f>
        <v>1.4299999999999998E-3</v>
      </c>
      <c r="S345" s="161">
        <v>0</v>
      </c>
      <c r="T345" s="162">
        <f>S345*H345</f>
        <v>0</v>
      </c>
      <c r="AR345" s="24" t="s">
        <v>223</v>
      </c>
      <c r="AT345" s="24" t="s">
        <v>136</v>
      </c>
      <c r="AU345" s="24" t="s">
        <v>82</v>
      </c>
      <c r="AY345" s="24" t="s">
        <v>133</v>
      </c>
      <c r="BE345" s="163">
        <f>IF(N345="základní",J345,0)</f>
        <v>0</v>
      </c>
      <c r="BF345" s="163">
        <f>IF(N345="snížená",J345,0)</f>
        <v>0</v>
      </c>
      <c r="BG345" s="163">
        <f>IF(N345="zákl. přenesená",J345,0)</f>
        <v>0</v>
      </c>
      <c r="BH345" s="163">
        <f>IF(N345="sníž. přenesená",J345,0)</f>
        <v>0</v>
      </c>
      <c r="BI345" s="163">
        <f>IF(N345="nulová",J345,0)</f>
        <v>0</v>
      </c>
      <c r="BJ345" s="24" t="s">
        <v>77</v>
      </c>
      <c r="BK345" s="163">
        <f>ROUND(I345*H345,2)</f>
        <v>0</v>
      </c>
      <c r="BL345" s="24" t="s">
        <v>223</v>
      </c>
      <c r="BM345" s="24" t="s">
        <v>775</v>
      </c>
    </row>
    <row r="346" spans="2:65" s="13" customFormat="1">
      <c r="B346" s="188"/>
      <c r="D346" s="165" t="s">
        <v>143</v>
      </c>
      <c r="E346" s="189" t="s">
        <v>5</v>
      </c>
      <c r="F346" s="190" t="s">
        <v>747</v>
      </c>
      <c r="H346" s="189" t="s">
        <v>5</v>
      </c>
      <c r="L346" s="188"/>
      <c r="M346" s="191"/>
      <c r="N346" s="192"/>
      <c r="O346" s="192"/>
      <c r="P346" s="192"/>
      <c r="Q346" s="192"/>
      <c r="R346" s="192"/>
      <c r="S346" s="192"/>
      <c r="T346" s="193"/>
      <c r="AT346" s="189" t="s">
        <v>143</v>
      </c>
      <c r="AU346" s="189" t="s">
        <v>82</v>
      </c>
      <c r="AV346" s="13" t="s">
        <v>77</v>
      </c>
      <c r="AW346" s="13" t="s">
        <v>36</v>
      </c>
      <c r="AX346" s="13" t="s">
        <v>72</v>
      </c>
      <c r="AY346" s="189" t="s">
        <v>133</v>
      </c>
    </row>
    <row r="347" spans="2:65" s="11" customFormat="1">
      <c r="B347" s="164"/>
      <c r="D347" s="165" t="s">
        <v>143</v>
      </c>
      <c r="E347" s="166" t="s">
        <v>5</v>
      </c>
      <c r="F347" s="167" t="s">
        <v>776</v>
      </c>
      <c r="H347" s="168">
        <v>2.75</v>
      </c>
      <c r="L347" s="164"/>
      <c r="M347" s="169"/>
      <c r="N347" s="170"/>
      <c r="O347" s="170"/>
      <c r="P347" s="170"/>
      <c r="Q347" s="170"/>
      <c r="R347" s="170"/>
      <c r="S347" s="170"/>
      <c r="T347" s="171"/>
      <c r="AT347" s="166" t="s">
        <v>143</v>
      </c>
      <c r="AU347" s="166" t="s">
        <v>82</v>
      </c>
      <c r="AV347" s="11" t="s">
        <v>82</v>
      </c>
      <c r="AW347" s="11" t="s">
        <v>36</v>
      </c>
      <c r="AX347" s="11" t="s">
        <v>72</v>
      </c>
      <c r="AY347" s="166" t="s">
        <v>133</v>
      </c>
    </row>
    <row r="348" spans="2:65" s="11" customFormat="1">
      <c r="B348" s="164"/>
      <c r="D348" s="165" t="s">
        <v>143</v>
      </c>
      <c r="E348" s="166" t="s">
        <v>5</v>
      </c>
      <c r="F348" s="167" t="s">
        <v>777</v>
      </c>
      <c r="H348" s="168">
        <v>2.75</v>
      </c>
      <c r="L348" s="164"/>
      <c r="M348" s="169"/>
      <c r="N348" s="170"/>
      <c r="O348" s="170"/>
      <c r="P348" s="170"/>
      <c r="Q348" s="170"/>
      <c r="R348" s="170"/>
      <c r="S348" s="170"/>
      <c r="T348" s="171"/>
      <c r="AT348" s="166" t="s">
        <v>143</v>
      </c>
      <c r="AU348" s="166" t="s">
        <v>82</v>
      </c>
      <c r="AV348" s="11" t="s">
        <v>82</v>
      </c>
      <c r="AW348" s="11" t="s">
        <v>36</v>
      </c>
      <c r="AX348" s="11" t="s">
        <v>72</v>
      </c>
      <c r="AY348" s="166" t="s">
        <v>133</v>
      </c>
    </row>
    <row r="349" spans="2:65" s="12" customFormat="1">
      <c r="B349" s="181"/>
      <c r="D349" s="165" t="s">
        <v>143</v>
      </c>
      <c r="E349" s="182" t="s">
        <v>5</v>
      </c>
      <c r="F349" s="183" t="s">
        <v>180</v>
      </c>
      <c r="H349" s="184">
        <v>5.5</v>
      </c>
      <c r="L349" s="181"/>
      <c r="M349" s="185"/>
      <c r="N349" s="186"/>
      <c r="O349" s="186"/>
      <c r="P349" s="186"/>
      <c r="Q349" s="186"/>
      <c r="R349" s="186"/>
      <c r="S349" s="186"/>
      <c r="T349" s="187"/>
      <c r="AT349" s="182" t="s">
        <v>143</v>
      </c>
      <c r="AU349" s="182" t="s">
        <v>82</v>
      </c>
      <c r="AV349" s="12" t="s">
        <v>141</v>
      </c>
      <c r="AW349" s="12" t="s">
        <v>36</v>
      </c>
      <c r="AX349" s="12" t="s">
        <v>77</v>
      </c>
      <c r="AY349" s="182" t="s">
        <v>133</v>
      </c>
    </row>
    <row r="350" spans="2:65" s="1" customFormat="1" ht="16.5" customHeight="1">
      <c r="B350" s="152"/>
      <c r="C350" s="153" t="s">
        <v>778</v>
      </c>
      <c r="D350" s="153" t="s">
        <v>136</v>
      </c>
      <c r="E350" s="154" t="s">
        <v>779</v>
      </c>
      <c r="F350" s="155" t="s">
        <v>780</v>
      </c>
      <c r="G350" s="156" t="s">
        <v>139</v>
      </c>
      <c r="H350" s="157">
        <v>12</v>
      </c>
      <c r="I350" s="158">
        <v>0</v>
      </c>
      <c r="J350" s="158">
        <f>ROUND(I350*H350,2)</f>
        <v>0</v>
      </c>
      <c r="K350" s="155" t="s">
        <v>140</v>
      </c>
      <c r="L350" s="39"/>
      <c r="M350" s="159" t="s">
        <v>5</v>
      </c>
      <c r="N350" s="160" t="s">
        <v>43</v>
      </c>
      <c r="O350" s="161">
        <v>0.12</v>
      </c>
      <c r="P350" s="161">
        <f>O350*H350</f>
        <v>1.44</v>
      </c>
      <c r="Q350" s="161">
        <v>0</v>
      </c>
      <c r="R350" s="161">
        <f>Q350*H350</f>
        <v>0</v>
      </c>
      <c r="S350" s="161">
        <v>0</v>
      </c>
      <c r="T350" s="162">
        <f>S350*H350</f>
        <v>0</v>
      </c>
      <c r="AR350" s="24" t="s">
        <v>223</v>
      </c>
      <c r="AT350" s="24" t="s">
        <v>136</v>
      </c>
      <c r="AU350" s="24" t="s">
        <v>82</v>
      </c>
      <c r="AY350" s="24" t="s">
        <v>133</v>
      </c>
      <c r="BE350" s="163">
        <f>IF(N350="základní",J350,0)</f>
        <v>0</v>
      </c>
      <c r="BF350" s="163">
        <f>IF(N350="snížená",J350,0)</f>
        <v>0</v>
      </c>
      <c r="BG350" s="163">
        <f>IF(N350="zákl. přenesená",J350,0)</f>
        <v>0</v>
      </c>
      <c r="BH350" s="163">
        <f>IF(N350="sníž. přenesená",J350,0)</f>
        <v>0</v>
      </c>
      <c r="BI350" s="163">
        <f>IF(N350="nulová",J350,0)</f>
        <v>0</v>
      </c>
      <c r="BJ350" s="24" t="s">
        <v>77</v>
      </c>
      <c r="BK350" s="163">
        <f>ROUND(I350*H350,2)</f>
        <v>0</v>
      </c>
      <c r="BL350" s="24" t="s">
        <v>223</v>
      </c>
      <c r="BM350" s="24" t="s">
        <v>781</v>
      </c>
    </row>
    <row r="351" spans="2:65" s="11" customFormat="1">
      <c r="B351" s="164"/>
      <c r="D351" s="165" t="s">
        <v>143</v>
      </c>
      <c r="E351" s="166" t="s">
        <v>5</v>
      </c>
      <c r="F351" s="167" t="s">
        <v>782</v>
      </c>
      <c r="H351" s="168">
        <v>12</v>
      </c>
      <c r="L351" s="164"/>
      <c r="M351" s="169"/>
      <c r="N351" s="170"/>
      <c r="O351" s="170"/>
      <c r="P351" s="170"/>
      <c r="Q351" s="170"/>
      <c r="R351" s="170"/>
      <c r="S351" s="170"/>
      <c r="T351" s="171"/>
      <c r="AT351" s="166" t="s">
        <v>143</v>
      </c>
      <c r="AU351" s="166" t="s">
        <v>82</v>
      </c>
      <c r="AV351" s="11" t="s">
        <v>82</v>
      </c>
      <c r="AW351" s="11" t="s">
        <v>36</v>
      </c>
      <c r="AX351" s="11" t="s">
        <v>77</v>
      </c>
      <c r="AY351" s="166" t="s">
        <v>133</v>
      </c>
    </row>
    <row r="352" spans="2:65" s="1" customFormat="1" ht="25.5" customHeight="1">
      <c r="B352" s="152"/>
      <c r="C352" s="153" t="s">
        <v>783</v>
      </c>
      <c r="D352" s="153" t="s">
        <v>136</v>
      </c>
      <c r="E352" s="154" t="s">
        <v>784</v>
      </c>
      <c r="F352" s="155" t="s">
        <v>785</v>
      </c>
      <c r="G352" s="156" t="s">
        <v>171</v>
      </c>
      <c r="H352" s="157">
        <v>6.2</v>
      </c>
      <c r="I352" s="158">
        <v>0</v>
      </c>
      <c r="J352" s="158">
        <f>ROUND(I352*H352,2)</f>
        <v>0</v>
      </c>
      <c r="K352" s="155" t="s">
        <v>140</v>
      </c>
      <c r="L352" s="39"/>
      <c r="M352" s="159" t="s">
        <v>5</v>
      </c>
      <c r="N352" s="160" t="s">
        <v>43</v>
      </c>
      <c r="O352" s="161">
        <v>0.192</v>
      </c>
      <c r="P352" s="161">
        <f>O352*H352</f>
        <v>1.1904000000000001</v>
      </c>
      <c r="Q352" s="161">
        <v>5.1999999999999995E-4</v>
      </c>
      <c r="R352" s="161">
        <f>Q352*H352</f>
        <v>3.2239999999999999E-3</v>
      </c>
      <c r="S352" s="161">
        <v>0</v>
      </c>
      <c r="T352" s="162">
        <f>S352*H352</f>
        <v>0</v>
      </c>
      <c r="AR352" s="24" t="s">
        <v>223</v>
      </c>
      <c r="AT352" s="24" t="s">
        <v>136</v>
      </c>
      <c r="AU352" s="24" t="s">
        <v>82</v>
      </c>
      <c r="AY352" s="24" t="s">
        <v>133</v>
      </c>
      <c r="BE352" s="163">
        <f>IF(N352="základní",J352,0)</f>
        <v>0</v>
      </c>
      <c r="BF352" s="163">
        <f>IF(N352="snížená",J352,0)</f>
        <v>0</v>
      </c>
      <c r="BG352" s="163">
        <f>IF(N352="zákl. přenesená",J352,0)</f>
        <v>0</v>
      </c>
      <c r="BH352" s="163">
        <f>IF(N352="sníž. přenesená",J352,0)</f>
        <v>0</v>
      </c>
      <c r="BI352" s="163">
        <f>IF(N352="nulová",J352,0)</f>
        <v>0</v>
      </c>
      <c r="BJ352" s="24" t="s">
        <v>77</v>
      </c>
      <c r="BK352" s="163">
        <f>ROUND(I352*H352,2)</f>
        <v>0</v>
      </c>
      <c r="BL352" s="24" t="s">
        <v>223</v>
      </c>
      <c r="BM352" s="24" t="s">
        <v>786</v>
      </c>
    </row>
    <row r="353" spans="2:65" s="11" customFormat="1">
      <c r="B353" s="164"/>
      <c r="D353" s="165" t="s">
        <v>143</v>
      </c>
      <c r="E353" s="166" t="s">
        <v>5</v>
      </c>
      <c r="F353" s="167" t="s">
        <v>787</v>
      </c>
      <c r="H353" s="168">
        <v>3.2</v>
      </c>
      <c r="L353" s="164"/>
      <c r="M353" s="169"/>
      <c r="N353" s="170"/>
      <c r="O353" s="170"/>
      <c r="P353" s="170"/>
      <c r="Q353" s="170"/>
      <c r="R353" s="170"/>
      <c r="S353" s="170"/>
      <c r="T353" s="171"/>
      <c r="AT353" s="166" t="s">
        <v>143</v>
      </c>
      <c r="AU353" s="166" t="s">
        <v>82</v>
      </c>
      <c r="AV353" s="11" t="s">
        <v>82</v>
      </c>
      <c r="AW353" s="11" t="s">
        <v>36</v>
      </c>
      <c r="AX353" s="11" t="s">
        <v>72</v>
      </c>
      <c r="AY353" s="166" t="s">
        <v>133</v>
      </c>
    </row>
    <row r="354" spans="2:65" s="11" customFormat="1">
      <c r="B354" s="164"/>
      <c r="D354" s="165" t="s">
        <v>143</v>
      </c>
      <c r="E354" s="166" t="s">
        <v>5</v>
      </c>
      <c r="F354" s="167" t="s">
        <v>788</v>
      </c>
      <c r="H354" s="168">
        <v>3</v>
      </c>
      <c r="L354" s="164"/>
      <c r="M354" s="169"/>
      <c r="N354" s="170"/>
      <c r="O354" s="170"/>
      <c r="P354" s="170"/>
      <c r="Q354" s="170"/>
      <c r="R354" s="170"/>
      <c r="S354" s="170"/>
      <c r="T354" s="171"/>
      <c r="AT354" s="166" t="s">
        <v>143</v>
      </c>
      <c r="AU354" s="166" t="s">
        <v>82</v>
      </c>
      <c r="AV354" s="11" t="s">
        <v>82</v>
      </c>
      <c r="AW354" s="11" t="s">
        <v>36</v>
      </c>
      <c r="AX354" s="11" t="s">
        <v>72</v>
      </c>
      <c r="AY354" s="166" t="s">
        <v>133</v>
      </c>
    </row>
    <row r="355" spans="2:65" s="12" customFormat="1">
      <c r="B355" s="181"/>
      <c r="D355" s="165" t="s">
        <v>143</v>
      </c>
      <c r="E355" s="182" t="s">
        <v>5</v>
      </c>
      <c r="F355" s="183" t="s">
        <v>180</v>
      </c>
      <c r="H355" s="184">
        <v>6.2</v>
      </c>
      <c r="L355" s="181"/>
      <c r="M355" s="185"/>
      <c r="N355" s="186"/>
      <c r="O355" s="186"/>
      <c r="P355" s="186"/>
      <c r="Q355" s="186"/>
      <c r="R355" s="186"/>
      <c r="S355" s="186"/>
      <c r="T355" s="187"/>
      <c r="AT355" s="182" t="s">
        <v>143</v>
      </c>
      <c r="AU355" s="182" t="s">
        <v>82</v>
      </c>
      <c r="AV355" s="12" t="s">
        <v>141</v>
      </c>
      <c r="AW355" s="12" t="s">
        <v>36</v>
      </c>
      <c r="AX355" s="12" t="s">
        <v>77</v>
      </c>
      <c r="AY355" s="182" t="s">
        <v>133</v>
      </c>
    </row>
    <row r="356" spans="2:65" s="1" customFormat="1" ht="16.5" customHeight="1">
      <c r="B356" s="152"/>
      <c r="C356" s="153" t="s">
        <v>789</v>
      </c>
      <c r="D356" s="153" t="s">
        <v>136</v>
      </c>
      <c r="E356" s="154" t="s">
        <v>790</v>
      </c>
      <c r="F356" s="155" t="s">
        <v>791</v>
      </c>
      <c r="G356" s="156" t="s">
        <v>379</v>
      </c>
      <c r="H356" s="157">
        <v>126.621</v>
      </c>
      <c r="I356" s="158">
        <v>0</v>
      </c>
      <c r="J356" s="158">
        <f>ROUND(I356*H356,2)</f>
        <v>0</v>
      </c>
      <c r="K356" s="155" t="s">
        <v>140</v>
      </c>
      <c r="L356" s="39"/>
      <c r="M356" s="159" t="s">
        <v>5</v>
      </c>
      <c r="N356" s="160" t="s">
        <v>43</v>
      </c>
      <c r="O356" s="161">
        <v>0</v>
      </c>
      <c r="P356" s="161">
        <f>O356*H356</f>
        <v>0</v>
      </c>
      <c r="Q356" s="161">
        <v>0</v>
      </c>
      <c r="R356" s="161">
        <f>Q356*H356</f>
        <v>0</v>
      </c>
      <c r="S356" s="161">
        <v>0</v>
      </c>
      <c r="T356" s="162">
        <f>S356*H356</f>
        <v>0</v>
      </c>
      <c r="AR356" s="24" t="s">
        <v>223</v>
      </c>
      <c r="AT356" s="24" t="s">
        <v>136</v>
      </c>
      <c r="AU356" s="24" t="s">
        <v>82</v>
      </c>
      <c r="AY356" s="24" t="s">
        <v>133</v>
      </c>
      <c r="BE356" s="163">
        <f>IF(N356="základní",J356,0)</f>
        <v>0</v>
      </c>
      <c r="BF356" s="163">
        <f>IF(N356="snížená",J356,0)</f>
        <v>0</v>
      </c>
      <c r="BG356" s="163">
        <f>IF(N356="zákl. přenesená",J356,0)</f>
        <v>0</v>
      </c>
      <c r="BH356" s="163">
        <f>IF(N356="sníž. přenesená",J356,0)</f>
        <v>0</v>
      </c>
      <c r="BI356" s="163">
        <f>IF(N356="nulová",J356,0)</f>
        <v>0</v>
      </c>
      <c r="BJ356" s="24" t="s">
        <v>77</v>
      </c>
      <c r="BK356" s="163">
        <f>ROUND(I356*H356,2)</f>
        <v>0</v>
      </c>
      <c r="BL356" s="24" t="s">
        <v>223</v>
      </c>
      <c r="BM356" s="24" t="s">
        <v>792</v>
      </c>
    </row>
    <row r="357" spans="2:65" s="10" customFormat="1" ht="29.85" customHeight="1">
      <c r="B357" s="140"/>
      <c r="D357" s="141" t="s">
        <v>71</v>
      </c>
      <c r="E357" s="150" t="s">
        <v>793</v>
      </c>
      <c r="F357" s="150" t="s">
        <v>794</v>
      </c>
      <c r="J357" s="151">
        <f>BK357</f>
        <v>0</v>
      </c>
      <c r="L357" s="140"/>
      <c r="M357" s="144"/>
      <c r="N357" s="145"/>
      <c r="O357" s="145"/>
      <c r="P357" s="146">
        <f>SUM(P358:P387)</f>
        <v>19.518940000000004</v>
      </c>
      <c r="Q357" s="145"/>
      <c r="R357" s="146">
        <f>SUM(R358:R387)</f>
        <v>1.63914E-2</v>
      </c>
      <c r="S357" s="145"/>
      <c r="T357" s="147">
        <f>SUM(T358:T387)</f>
        <v>0</v>
      </c>
      <c r="AR357" s="141" t="s">
        <v>82</v>
      </c>
      <c r="AT357" s="148" t="s">
        <v>71</v>
      </c>
      <c r="AU357" s="148" t="s">
        <v>77</v>
      </c>
      <c r="AY357" s="141" t="s">
        <v>133</v>
      </c>
      <c r="BK357" s="149">
        <f>SUM(BK358:BK387)</f>
        <v>0</v>
      </c>
    </row>
    <row r="358" spans="2:65" s="1" customFormat="1" ht="16.5" customHeight="1">
      <c r="B358" s="152"/>
      <c r="C358" s="153" t="s">
        <v>795</v>
      </c>
      <c r="D358" s="153" t="s">
        <v>136</v>
      </c>
      <c r="E358" s="154" t="s">
        <v>796</v>
      </c>
      <c r="F358" s="155" t="s">
        <v>797</v>
      </c>
      <c r="G358" s="156" t="s">
        <v>160</v>
      </c>
      <c r="H358" s="157">
        <v>3.7879999999999998</v>
      </c>
      <c r="I358" s="158">
        <v>0</v>
      </c>
      <c r="J358" s="158">
        <f>ROUND(I358*H358,2)</f>
        <v>0</v>
      </c>
      <c r="K358" s="155" t="s">
        <v>140</v>
      </c>
      <c r="L358" s="39"/>
      <c r="M358" s="159" t="s">
        <v>5</v>
      </c>
      <c r="N358" s="160" t="s">
        <v>43</v>
      </c>
      <c r="O358" s="161">
        <v>0.13300000000000001</v>
      </c>
      <c r="P358" s="161">
        <f>O358*H358</f>
        <v>0.50380400000000003</v>
      </c>
      <c r="Q358" s="161">
        <v>8.0000000000000007E-5</v>
      </c>
      <c r="R358" s="161">
        <f>Q358*H358</f>
        <v>3.0304000000000003E-4</v>
      </c>
      <c r="S358" s="161">
        <v>0</v>
      </c>
      <c r="T358" s="162">
        <f>S358*H358</f>
        <v>0</v>
      </c>
      <c r="AR358" s="24" t="s">
        <v>223</v>
      </c>
      <c r="AT358" s="24" t="s">
        <v>136</v>
      </c>
      <c r="AU358" s="24" t="s">
        <v>82</v>
      </c>
      <c r="AY358" s="24" t="s">
        <v>133</v>
      </c>
      <c r="BE358" s="163">
        <f>IF(N358="základní",J358,0)</f>
        <v>0</v>
      </c>
      <c r="BF358" s="163">
        <f>IF(N358="snížená",J358,0)</f>
        <v>0</v>
      </c>
      <c r="BG358" s="163">
        <f>IF(N358="zákl. přenesená",J358,0)</f>
        <v>0</v>
      </c>
      <c r="BH358" s="163">
        <f>IF(N358="sníž. přenesená",J358,0)</f>
        <v>0</v>
      </c>
      <c r="BI358" s="163">
        <f>IF(N358="nulová",J358,0)</f>
        <v>0</v>
      </c>
      <c r="BJ358" s="24" t="s">
        <v>77</v>
      </c>
      <c r="BK358" s="163">
        <f>ROUND(I358*H358,2)</f>
        <v>0</v>
      </c>
      <c r="BL358" s="24" t="s">
        <v>223</v>
      </c>
      <c r="BM358" s="24" t="s">
        <v>798</v>
      </c>
    </row>
    <row r="359" spans="2:65" s="13" customFormat="1">
      <c r="B359" s="188"/>
      <c r="D359" s="165" t="s">
        <v>143</v>
      </c>
      <c r="E359" s="189" t="s">
        <v>5</v>
      </c>
      <c r="F359" s="190" t="s">
        <v>799</v>
      </c>
      <c r="H359" s="189" t="s">
        <v>5</v>
      </c>
      <c r="L359" s="188"/>
      <c r="M359" s="191"/>
      <c r="N359" s="192"/>
      <c r="O359" s="192"/>
      <c r="P359" s="192"/>
      <c r="Q359" s="192"/>
      <c r="R359" s="192"/>
      <c r="S359" s="192"/>
      <c r="T359" s="193"/>
      <c r="AT359" s="189" t="s">
        <v>143</v>
      </c>
      <c r="AU359" s="189" t="s">
        <v>82</v>
      </c>
      <c r="AV359" s="13" t="s">
        <v>77</v>
      </c>
      <c r="AW359" s="13" t="s">
        <v>36</v>
      </c>
      <c r="AX359" s="13" t="s">
        <v>72</v>
      </c>
      <c r="AY359" s="189" t="s">
        <v>133</v>
      </c>
    </row>
    <row r="360" spans="2:65" s="11" customFormat="1">
      <c r="B360" s="164"/>
      <c r="D360" s="165" t="s">
        <v>143</v>
      </c>
      <c r="E360" s="166" t="s">
        <v>5</v>
      </c>
      <c r="F360" s="167" t="s">
        <v>800</v>
      </c>
      <c r="H360" s="168">
        <v>1.363</v>
      </c>
      <c r="L360" s="164"/>
      <c r="M360" s="169"/>
      <c r="N360" s="170"/>
      <c r="O360" s="170"/>
      <c r="P360" s="170"/>
      <c r="Q360" s="170"/>
      <c r="R360" s="170"/>
      <c r="S360" s="170"/>
      <c r="T360" s="171"/>
      <c r="AT360" s="166" t="s">
        <v>143</v>
      </c>
      <c r="AU360" s="166" t="s">
        <v>82</v>
      </c>
      <c r="AV360" s="11" t="s">
        <v>82</v>
      </c>
      <c r="AW360" s="11" t="s">
        <v>36</v>
      </c>
      <c r="AX360" s="11" t="s">
        <v>72</v>
      </c>
      <c r="AY360" s="166" t="s">
        <v>133</v>
      </c>
    </row>
    <row r="361" spans="2:65" s="11" customFormat="1">
      <c r="B361" s="164"/>
      <c r="D361" s="165" t="s">
        <v>143</v>
      </c>
      <c r="E361" s="166" t="s">
        <v>5</v>
      </c>
      <c r="F361" s="167" t="s">
        <v>801</v>
      </c>
      <c r="H361" s="168">
        <v>1.2250000000000001</v>
      </c>
      <c r="L361" s="164"/>
      <c r="M361" s="169"/>
      <c r="N361" s="170"/>
      <c r="O361" s="170"/>
      <c r="P361" s="170"/>
      <c r="Q361" s="170"/>
      <c r="R361" s="170"/>
      <c r="S361" s="170"/>
      <c r="T361" s="171"/>
      <c r="AT361" s="166" t="s">
        <v>143</v>
      </c>
      <c r="AU361" s="166" t="s">
        <v>82</v>
      </c>
      <c r="AV361" s="11" t="s">
        <v>82</v>
      </c>
      <c r="AW361" s="11" t="s">
        <v>36</v>
      </c>
      <c r="AX361" s="11" t="s">
        <v>72</v>
      </c>
      <c r="AY361" s="166" t="s">
        <v>133</v>
      </c>
    </row>
    <row r="362" spans="2:65" s="11" customFormat="1">
      <c r="B362" s="164"/>
      <c r="D362" s="165" t="s">
        <v>143</v>
      </c>
      <c r="E362" s="166" t="s">
        <v>5</v>
      </c>
      <c r="F362" s="167" t="s">
        <v>802</v>
      </c>
      <c r="H362" s="168">
        <v>1.2</v>
      </c>
      <c r="L362" s="164"/>
      <c r="M362" s="169"/>
      <c r="N362" s="170"/>
      <c r="O362" s="170"/>
      <c r="P362" s="170"/>
      <c r="Q362" s="170"/>
      <c r="R362" s="170"/>
      <c r="S362" s="170"/>
      <c r="T362" s="171"/>
      <c r="AT362" s="166" t="s">
        <v>143</v>
      </c>
      <c r="AU362" s="166" t="s">
        <v>82</v>
      </c>
      <c r="AV362" s="11" t="s">
        <v>82</v>
      </c>
      <c r="AW362" s="11" t="s">
        <v>36</v>
      </c>
      <c r="AX362" s="11" t="s">
        <v>72</v>
      </c>
      <c r="AY362" s="166" t="s">
        <v>133</v>
      </c>
    </row>
    <row r="363" spans="2:65" s="12" customFormat="1">
      <c r="B363" s="181"/>
      <c r="D363" s="165" t="s">
        <v>143</v>
      </c>
      <c r="E363" s="182" t="s">
        <v>5</v>
      </c>
      <c r="F363" s="183" t="s">
        <v>180</v>
      </c>
      <c r="H363" s="184">
        <v>3.7879999999999998</v>
      </c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143</v>
      </c>
      <c r="AU363" s="182" t="s">
        <v>82</v>
      </c>
      <c r="AV363" s="12" t="s">
        <v>141</v>
      </c>
      <c r="AW363" s="12" t="s">
        <v>36</v>
      </c>
      <c r="AX363" s="12" t="s">
        <v>77</v>
      </c>
      <c r="AY363" s="182" t="s">
        <v>133</v>
      </c>
    </row>
    <row r="364" spans="2:65" s="1" customFormat="1" ht="16.5" customHeight="1">
      <c r="B364" s="152"/>
      <c r="C364" s="153" t="s">
        <v>803</v>
      </c>
      <c r="D364" s="153" t="s">
        <v>136</v>
      </c>
      <c r="E364" s="154" t="s">
        <v>804</v>
      </c>
      <c r="F364" s="155" t="s">
        <v>805</v>
      </c>
      <c r="G364" s="156" t="s">
        <v>160</v>
      </c>
      <c r="H364" s="157">
        <v>3.7879999999999998</v>
      </c>
      <c r="I364" s="158">
        <v>0</v>
      </c>
      <c r="J364" s="158">
        <f>ROUND(I364*H364,2)</f>
        <v>0</v>
      </c>
      <c r="K364" s="155" t="s">
        <v>140</v>
      </c>
      <c r="L364" s="39"/>
      <c r="M364" s="159" t="s">
        <v>5</v>
      </c>
      <c r="N364" s="160" t="s">
        <v>43</v>
      </c>
      <c r="O364" s="161">
        <v>0.16700000000000001</v>
      </c>
      <c r="P364" s="161">
        <f>O364*H364</f>
        <v>0.63259600000000005</v>
      </c>
      <c r="Q364" s="161">
        <v>6.0000000000000002E-5</v>
      </c>
      <c r="R364" s="161">
        <f>Q364*H364</f>
        <v>2.2728000000000001E-4</v>
      </c>
      <c r="S364" s="161">
        <v>0</v>
      </c>
      <c r="T364" s="162">
        <f>S364*H364</f>
        <v>0</v>
      </c>
      <c r="AR364" s="24" t="s">
        <v>223</v>
      </c>
      <c r="AT364" s="24" t="s">
        <v>136</v>
      </c>
      <c r="AU364" s="24" t="s">
        <v>82</v>
      </c>
      <c r="AY364" s="24" t="s">
        <v>133</v>
      </c>
      <c r="BE364" s="163">
        <f>IF(N364="základní",J364,0)</f>
        <v>0</v>
      </c>
      <c r="BF364" s="163">
        <f>IF(N364="snížená",J364,0)</f>
        <v>0</v>
      </c>
      <c r="BG364" s="163">
        <f>IF(N364="zákl. přenesená",J364,0)</f>
        <v>0</v>
      </c>
      <c r="BH364" s="163">
        <f>IF(N364="sníž. přenesená",J364,0)</f>
        <v>0</v>
      </c>
      <c r="BI364" s="163">
        <f>IF(N364="nulová",J364,0)</f>
        <v>0</v>
      </c>
      <c r="BJ364" s="24" t="s">
        <v>77</v>
      </c>
      <c r="BK364" s="163">
        <f>ROUND(I364*H364,2)</f>
        <v>0</v>
      </c>
      <c r="BL364" s="24" t="s">
        <v>223</v>
      </c>
      <c r="BM364" s="24" t="s">
        <v>806</v>
      </c>
    </row>
    <row r="365" spans="2:65" s="11" customFormat="1">
      <c r="B365" s="164"/>
      <c r="D365" s="165" t="s">
        <v>143</v>
      </c>
      <c r="E365" s="166" t="s">
        <v>5</v>
      </c>
      <c r="F365" s="167" t="s">
        <v>807</v>
      </c>
      <c r="H365" s="168">
        <v>3.7879999999999998</v>
      </c>
      <c r="L365" s="164"/>
      <c r="M365" s="169"/>
      <c r="N365" s="170"/>
      <c r="O365" s="170"/>
      <c r="P365" s="170"/>
      <c r="Q365" s="170"/>
      <c r="R365" s="170"/>
      <c r="S365" s="170"/>
      <c r="T365" s="171"/>
      <c r="AT365" s="166" t="s">
        <v>143</v>
      </c>
      <c r="AU365" s="166" t="s">
        <v>82</v>
      </c>
      <c r="AV365" s="11" t="s">
        <v>82</v>
      </c>
      <c r="AW365" s="11" t="s">
        <v>36</v>
      </c>
      <c r="AX365" s="11" t="s">
        <v>77</v>
      </c>
      <c r="AY365" s="166" t="s">
        <v>133</v>
      </c>
    </row>
    <row r="366" spans="2:65" s="1" customFormat="1" ht="16.5" customHeight="1">
      <c r="B366" s="152"/>
      <c r="C366" s="153" t="s">
        <v>808</v>
      </c>
      <c r="D366" s="153" t="s">
        <v>136</v>
      </c>
      <c r="E366" s="154" t="s">
        <v>809</v>
      </c>
      <c r="F366" s="155" t="s">
        <v>810</v>
      </c>
      <c r="G366" s="156" t="s">
        <v>160</v>
      </c>
      <c r="H366" s="157">
        <v>3.7879999999999998</v>
      </c>
      <c r="I366" s="158">
        <v>0</v>
      </c>
      <c r="J366" s="158">
        <f>ROUND(I366*H366,2)</f>
        <v>0</v>
      </c>
      <c r="K366" s="155" t="s">
        <v>140</v>
      </c>
      <c r="L366" s="39"/>
      <c r="M366" s="159" t="s">
        <v>5</v>
      </c>
      <c r="N366" s="160" t="s">
        <v>43</v>
      </c>
      <c r="O366" s="161">
        <v>0.184</v>
      </c>
      <c r="P366" s="161">
        <f>O366*H366</f>
        <v>0.69699199999999994</v>
      </c>
      <c r="Q366" s="161">
        <v>1.3999999999999999E-4</v>
      </c>
      <c r="R366" s="161">
        <f>Q366*H366</f>
        <v>5.3031999999999992E-4</v>
      </c>
      <c r="S366" s="161">
        <v>0</v>
      </c>
      <c r="T366" s="162">
        <f>S366*H366</f>
        <v>0</v>
      </c>
      <c r="AR366" s="24" t="s">
        <v>223</v>
      </c>
      <c r="AT366" s="24" t="s">
        <v>136</v>
      </c>
      <c r="AU366" s="24" t="s">
        <v>82</v>
      </c>
      <c r="AY366" s="24" t="s">
        <v>133</v>
      </c>
      <c r="BE366" s="163">
        <f>IF(N366="základní",J366,0)</f>
        <v>0</v>
      </c>
      <c r="BF366" s="163">
        <f>IF(N366="snížená",J366,0)</f>
        <v>0</v>
      </c>
      <c r="BG366" s="163">
        <f>IF(N366="zákl. přenesená",J366,0)</f>
        <v>0</v>
      </c>
      <c r="BH366" s="163">
        <f>IF(N366="sníž. přenesená",J366,0)</f>
        <v>0</v>
      </c>
      <c r="BI366" s="163">
        <f>IF(N366="nulová",J366,0)</f>
        <v>0</v>
      </c>
      <c r="BJ366" s="24" t="s">
        <v>77</v>
      </c>
      <c r="BK366" s="163">
        <f>ROUND(I366*H366,2)</f>
        <v>0</v>
      </c>
      <c r="BL366" s="24" t="s">
        <v>223</v>
      </c>
      <c r="BM366" s="24" t="s">
        <v>811</v>
      </c>
    </row>
    <row r="367" spans="2:65" s="11" customFormat="1">
      <c r="B367" s="164"/>
      <c r="D367" s="165" t="s">
        <v>143</v>
      </c>
      <c r="E367" s="166" t="s">
        <v>5</v>
      </c>
      <c r="F367" s="167" t="s">
        <v>807</v>
      </c>
      <c r="H367" s="168">
        <v>3.7879999999999998</v>
      </c>
      <c r="L367" s="164"/>
      <c r="M367" s="169"/>
      <c r="N367" s="170"/>
      <c r="O367" s="170"/>
      <c r="P367" s="170"/>
      <c r="Q367" s="170"/>
      <c r="R367" s="170"/>
      <c r="S367" s="170"/>
      <c r="T367" s="171"/>
      <c r="AT367" s="166" t="s">
        <v>143</v>
      </c>
      <c r="AU367" s="166" t="s">
        <v>82</v>
      </c>
      <c r="AV367" s="11" t="s">
        <v>82</v>
      </c>
      <c r="AW367" s="11" t="s">
        <v>36</v>
      </c>
      <c r="AX367" s="11" t="s">
        <v>77</v>
      </c>
      <c r="AY367" s="166" t="s">
        <v>133</v>
      </c>
    </row>
    <row r="368" spans="2:65" s="1" customFormat="1" ht="16.5" customHeight="1">
      <c r="B368" s="152"/>
      <c r="C368" s="153" t="s">
        <v>812</v>
      </c>
      <c r="D368" s="153" t="s">
        <v>136</v>
      </c>
      <c r="E368" s="154" t="s">
        <v>813</v>
      </c>
      <c r="F368" s="155" t="s">
        <v>814</v>
      </c>
      <c r="G368" s="156" t="s">
        <v>160</v>
      </c>
      <c r="H368" s="157">
        <v>3.7879999999999998</v>
      </c>
      <c r="I368" s="158">
        <v>0</v>
      </c>
      <c r="J368" s="158">
        <f>ROUND(I368*H368,2)</f>
        <v>0</v>
      </c>
      <c r="K368" s="155" t="s">
        <v>140</v>
      </c>
      <c r="L368" s="39"/>
      <c r="M368" s="159" t="s">
        <v>5</v>
      </c>
      <c r="N368" s="160" t="s">
        <v>43</v>
      </c>
      <c r="O368" s="161">
        <v>0.16600000000000001</v>
      </c>
      <c r="P368" s="161">
        <f>O368*H368</f>
        <v>0.62880800000000003</v>
      </c>
      <c r="Q368" s="161">
        <v>1.2E-4</v>
      </c>
      <c r="R368" s="161">
        <f>Q368*H368</f>
        <v>4.5456000000000001E-4</v>
      </c>
      <c r="S368" s="161">
        <v>0</v>
      </c>
      <c r="T368" s="162">
        <f>S368*H368</f>
        <v>0</v>
      </c>
      <c r="AR368" s="24" t="s">
        <v>223</v>
      </c>
      <c r="AT368" s="24" t="s">
        <v>136</v>
      </c>
      <c r="AU368" s="24" t="s">
        <v>82</v>
      </c>
      <c r="AY368" s="24" t="s">
        <v>133</v>
      </c>
      <c r="BE368" s="163">
        <f>IF(N368="základní",J368,0)</f>
        <v>0</v>
      </c>
      <c r="BF368" s="163">
        <f>IF(N368="snížená",J368,0)</f>
        <v>0</v>
      </c>
      <c r="BG368" s="163">
        <f>IF(N368="zákl. přenesená",J368,0)</f>
        <v>0</v>
      </c>
      <c r="BH368" s="163">
        <f>IF(N368="sníž. přenesená",J368,0)</f>
        <v>0</v>
      </c>
      <c r="BI368" s="163">
        <f>IF(N368="nulová",J368,0)</f>
        <v>0</v>
      </c>
      <c r="BJ368" s="24" t="s">
        <v>77</v>
      </c>
      <c r="BK368" s="163">
        <f>ROUND(I368*H368,2)</f>
        <v>0</v>
      </c>
      <c r="BL368" s="24" t="s">
        <v>223</v>
      </c>
      <c r="BM368" s="24" t="s">
        <v>815</v>
      </c>
    </row>
    <row r="369" spans="2:65" s="11" customFormat="1">
      <c r="B369" s="164"/>
      <c r="D369" s="165" t="s">
        <v>143</v>
      </c>
      <c r="E369" s="166" t="s">
        <v>5</v>
      </c>
      <c r="F369" s="167" t="s">
        <v>807</v>
      </c>
      <c r="H369" s="168">
        <v>3.7879999999999998</v>
      </c>
      <c r="L369" s="164"/>
      <c r="M369" s="169"/>
      <c r="N369" s="170"/>
      <c r="O369" s="170"/>
      <c r="P369" s="170"/>
      <c r="Q369" s="170"/>
      <c r="R369" s="170"/>
      <c r="S369" s="170"/>
      <c r="T369" s="171"/>
      <c r="AT369" s="166" t="s">
        <v>143</v>
      </c>
      <c r="AU369" s="166" t="s">
        <v>82</v>
      </c>
      <c r="AV369" s="11" t="s">
        <v>82</v>
      </c>
      <c r="AW369" s="11" t="s">
        <v>36</v>
      </c>
      <c r="AX369" s="11" t="s">
        <v>77</v>
      </c>
      <c r="AY369" s="166" t="s">
        <v>133</v>
      </c>
    </row>
    <row r="370" spans="2:65" s="1" customFormat="1" ht="16.5" customHeight="1">
      <c r="B370" s="152"/>
      <c r="C370" s="153" t="s">
        <v>816</v>
      </c>
      <c r="D370" s="153" t="s">
        <v>136</v>
      </c>
      <c r="E370" s="154" t="s">
        <v>817</v>
      </c>
      <c r="F370" s="155" t="s">
        <v>818</v>
      </c>
      <c r="G370" s="156" t="s">
        <v>160</v>
      </c>
      <c r="H370" s="157">
        <v>3.7879999999999998</v>
      </c>
      <c r="I370" s="158">
        <v>0</v>
      </c>
      <c r="J370" s="158">
        <f>ROUND(I370*H370,2)</f>
        <v>0</v>
      </c>
      <c r="K370" s="155" t="s">
        <v>140</v>
      </c>
      <c r="L370" s="39"/>
      <c r="M370" s="159" t="s">
        <v>5</v>
      </c>
      <c r="N370" s="160" t="s">
        <v>43</v>
      </c>
      <c r="O370" s="161">
        <v>0.17199999999999999</v>
      </c>
      <c r="P370" s="161">
        <f>O370*H370</f>
        <v>0.65153599999999989</v>
      </c>
      <c r="Q370" s="161">
        <v>1.2E-4</v>
      </c>
      <c r="R370" s="161">
        <f>Q370*H370</f>
        <v>4.5456000000000001E-4</v>
      </c>
      <c r="S370" s="161">
        <v>0</v>
      </c>
      <c r="T370" s="162">
        <f>S370*H370</f>
        <v>0</v>
      </c>
      <c r="AR370" s="24" t="s">
        <v>223</v>
      </c>
      <c r="AT370" s="24" t="s">
        <v>136</v>
      </c>
      <c r="AU370" s="24" t="s">
        <v>82</v>
      </c>
      <c r="AY370" s="24" t="s">
        <v>133</v>
      </c>
      <c r="BE370" s="163">
        <f>IF(N370="základní",J370,0)</f>
        <v>0</v>
      </c>
      <c r="BF370" s="163">
        <f>IF(N370="snížená",J370,0)</f>
        <v>0</v>
      </c>
      <c r="BG370" s="163">
        <f>IF(N370="zákl. přenesená",J370,0)</f>
        <v>0</v>
      </c>
      <c r="BH370" s="163">
        <f>IF(N370="sníž. přenesená",J370,0)</f>
        <v>0</v>
      </c>
      <c r="BI370" s="163">
        <f>IF(N370="nulová",J370,0)</f>
        <v>0</v>
      </c>
      <c r="BJ370" s="24" t="s">
        <v>77</v>
      </c>
      <c r="BK370" s="163">
        <f>ROUND(I370*H370,2)</f>
        <v>0</v>
      </c>
      <c r="BL370" s="24" t="s">
        <v>223</v>
      </c>
      <c r="BM370" s="24" t="s">
        <v>819</v>
      </c>
    </row>
    <row r="371" spans="2:65" s="11" customFormat="1">
      <c r="B371" s="164"/>
      <c r="D371" s="165" t="s">
        <v>143</v>
      </c>
      <c r="E371" s="166" t="s">
        <v>5</v>
      </c>
      <c r="F371" s="167" t="s">
        <v>807</v>
      </c>
      <c r="H371" s="168">
        <v>3.7879999999999998</v>
      </c>
      <c r="L371" s="164"/>
      <c r="M371" s="169"/>
      <c r="N371" s="170"/>
      <c r="O371" s="170"/>
      <c r="P371" s="170"/>
      <c r="Q371" s="170"/>
      <c r="R371" s="170"/>
      <c r="S371" s="170"/>
      <c r="T371" s="171"/>
      <c r="AT371" s="166" t="s">
        <v>143</v>
      </c>
      <c r="AU371" s="166" t="s">
        <v>82</v>
      </c>
      <c r="AV371" s="11" t="s">
        <v>82</v>
      </c>
      <c r="AW371" s="11" t="s">
        <v>36</v>
      </c>
      <c r="AX371" s="11" t="s">
        <v>77</v>
      </c>
      <c r="AY371" s="166" t="s">
        <v>133</v>
      </c>
    </row>
    <row r="372" spans="2:65" s="1" customFormat="1" ht="16.5" customHeight="1">
      <c r="B372" s="152"/>
      <c r="C372" s="153" t="s">
        <v>820</v>
      </c>
      <c r="D372" s="153" t="s">
        <v>136</v>
      </c>
      <c r="E372" s="154" t="s">
        <v>821</v>
      </c>
      <c r="F372" s="155" t="s">
        <v>822</v>
      </c>
      <c r="G372" s="156" t="s">
        <v>160</v>
      </c>
      <c r="H372" s="157">
        <v>3.7879999999999998</v>
      </c>
      <c r="I372" s="158">
        <v>0</v>
      </c>
      <c r="J372" s="158">
        <f>ROUND(I372*H372,2)</f>
        <v>0</v>
      </c>
      <c r="K372" s="155" t="s">
        <v>140</v>
      </c>
      <c r="L372" s="39"/>
      <c r="M372" s="159" t="s">
        <v>5</v>
      </c>
      <c r="N372" s="160" t="s">
        <v>43</v>
      </c>
      <c r="O372" s="161">
        <v>0.23300000000000001</v>
      </c>
      <c r="P372" s="161">
        <f>O372*H372</f>
        <v>0.88260400000000006</v>
      </c>
      <c r="Q372" s="161">
        <v>3.0000000000000001E-5</v>
      </c>
      <c r="R372" s="161">
        <f>Q372*H372</f>
        <v>1.1364E-4</v>
      </c>
      <c r="S372" s="161">
        <v>0</v>
      </c>
      <c r="T372" s="162">
        <f>S372*H372</f>
        <v>0</v>
      </c>
      <c r="AR372" s="24" t="s">
        <v>223</v>
      </c>
      <c r="AT372" s="24" t="s">
        <v>136</v>
      </c>
      <c r="AU372" s="24" t="s">
        <v>82</v>
      </c>
      <c r="AY372" s="24" t="s">
        <v>133</v>
      </c>
      <c r="BE372" s="163">
        <f>IF(N372="základní",J372,0)</f>
        <v>0</v>
      </c>
      <c r="BF372" s="163">
        <f>IF(N372="snížená",J372,0)</f>
        <v>0</v>
      </c>
      <c r="BG372" s="163">
        <f>IF(N372="zákl. přenesená",J372,0)</f>
        <v>0</v>
      </c>
      <c r="BH372" s="163">
        <f>IF(N372="sníž. přenesená",J372,0)</f>
        <v>0</v>
      </c>
      <c r="BI372" s="163">
        <f>IF(N372="nulová",J372,0)</f>
        <v>0</v>
      </c>
      <c r="BJ372" s="24" t="s">
        <v>77</v>
      </c>
      <c r="BK372" s="163">
        <f>ROUND(I372*H372,2)</f>
        <v>0</v>
      </c>
      <c r="BL372" s="24" t="s">
        <v>223</v>
      </c>
      <c r="BM372" s="24" t="s">
        <v>823</v>
      </c>
    </row>
    <row r="373" spans="2:65" s="11" customFormat="1">
      <c r="B373" s="164"/>
      <c r="D373" s="165" t="s">
        <v>143</v>
      </c>
      <c r="E373" s="166" t="s">
        <v>5</v>
      </c>
      <c r="F373" s="167" t="s">
        <v>807</v>
      </c>
      <c r="H373" s="168">
        <v>3.7879999999999998</v>
      </c>
      <c r="L373" s="164"/>
      <c r="M373" s="169"/>
      <c r="N373" s="170"/>
      <c r="O373" s="170"/>
      <c r="P373" s="170"/>
      <c r="Q373" s="170"/>
      <c r="R373" s="170"/>
      <c r="S373" s="170"/>
      <c r="T373" s="171"/>
      <c r="AT373" s="166" t="s">
        <v>143</v>
      </c>
      <c r="AU373" s="166" t="s">
        <v>82</v>
      </c>
      <c r="AV373" s="11" t="s">
        <v>82</v>
      </c>
      <c r="AW373" s="11" t="s">
        <v>36</v>
      </c>
      <c r="AX373" s="11" t="s">
        <v>77</v>
      </c>
      <c r="AY373" s="166" t="s">
        <v>133</v>
      </c>
    </row>
    <row r="374" spans="2:65" s="1" customFormat="1" ht="25.5" customHeight="1">
      <c r="B374" s="152"/>
      <c r="C374" s="153" t="s">
        <v>824</v>
      </c>
      <c r="D374" s="153" t="s">
        <v>136</v>
      </c>
      <c r="E374" s="154" t="s">
        <v>825</v>
      </c>
      <c r="F374" s="155" t="s">
        <v>826</v>
      </c>
      <c r="G374" s="156" t="s">
        <v>139</v>
      </c>
      <c r="H374" s="157">
        <v>4</v>
      </c>
      <c r="I374" s="158">
        <v>0</v>
      </c>
      <c r="J374" s="158">
        <f>ROUND(I374*H374,2)</f>
        <v>0</v>
      </c>
      <c r="K374" s="155" t="s">
        <v>5</v>
      </c>
      <c r="L374" s="39"/>
      <c r="M374" s="159" t="s">
        <v>5</v>
      </c>
      <c r="N374" s="160" t="s">
        <v>43</v>
      </c>
      <c r="O374" s="161">
        <v>0.82</v>
      </c>
      <c r="P374" s="161">
        <f>O374*H374</f>
        <v>3.28</v>
      </c>
      <c r="Q374" s="161">
        <v>1.0399999999999999E-3</v>
      </c>
      <c r="R374" s="161">
        <f>Q374*H374</f>
        <v>4.1599999999999996E-3</v>
      </c>
      <c r="S374" s="161">
        <v>0</v>
      </c>
      <c r="T374" s="162">
        <f>S374*H374</f>
        <v>0</v>
      </c>
      <c r="AR374" s="24" t="s">
        <v>223</v>
      </c>
      <c r="AT374" s="24" t="s">
        <v>136</v>
      </c>
      <c r="AU374" s="24" t="s">
        <v>82</v>
      </c>
      <c r="AY374" s="24" t="s">
        <v>133</v>
      </c>
      <c r="BE374" s="163">
        <f>IF(N374="základní",J374,0)</f>
        <v>0</v>
      </c>
      <c r="BF374" s="163">
        <f>IF(N374="snížená",J374,0)</f>
        <v>0</v>
      </c>
      <c r="BG374" s="163">
        <f>IF(N374="zákl. přenesená",J374,0)</f>
        <v>0</v>
      </c>
      <c r="BH374" s="163">
        <f>IF(N374="sníž. přenesená",J374,0)</f>
        <v>0</v>
      </c>
      <c r="BI374" s="163">
        <f>IF(N374="nulová",J374,0)</f>
        <v>0</v>
      </c>
      <c r="BJ374" s="24" t="s">
        <v>77</v>
      </c>
      <c r="BK374" s="163">
        <f>ROUND(I374*H374,2)</f>
        <v>0</v>
      </c>
      <c r="BL374" s="24" t="s">
        <v>223</v>
      </c>
      <c r="BM374" s="24" t="s">
        <v>827</v>
      </c>
    </row>
    <row r="375" spans="2:65" s="1" customFormat="1" ht="16.5" customHeight="1">
      <c r="B375" s="152"/>
      <c r="C375" s="153" t="s">
        <v>828</v>
      </c>
      <c r="D375" s="153" t="s">
        <v>136</v>
      </c>
      <c r="E375" s="154" t="s">
        <v>829</v>
      </c>
      <c r="F375" s="155" t="s">
        <v>830</v>
      </c>
      <c r="G375" s="156" t="s">
        <v>171</v>
      </c>
      <c r="H375" s="157">
        <v>30.2</v>
      </c>
      <c r="I375" s="158">
        <v>0</v>
      </c>
      <c r="J375" s="158">
        <f>ROUND(I375*H375,2)</f>
        <v>0</v>
      </c>
      <c r="K375" s="155" t="s">
        <v>140</v>
      </c>
      <c r="L375" s="39"/>
      <c r="M375" s="159" t="s">
        <v>5</v>
      </c>
      <c r="N375" s="160" t="s">
        <v>43</v>
      </c>
      <c r="O375" s="161">
        <v>1.0999999999999999E-2</v>
      </c>
      <c r="P375" s="161">
        <f>O375*H375</f>
        <v>0.3322</v>
      </c>
      <c r="Q375" s="161">
        <v>2.0000000000000002E-5</v>
      </c>
      <c r="R375" s="161">
        <f>Q375*H375</f>
        <v>6.0400000000000004E-4</v>
      </c>
      <c r="S375" s="161">
        <v>0</v>
      </c>
      <c r="T375" s="162">
        <f>S375*H375</f>
        <v>0</v>
      </c>
      <c r="AR375" s="24" t="s">
        <v>223</v>
      </c>
      <c r="AT375" s="24" t="s">
        <v>136</v>
      </c>
      <c r="AU375" s="24" t="s">
        <v>82</v>
      </c>
      <c r="AY375" s="24" t="s">
        <v>133</v>
      </c>
      <c r="BE375" s="163">
        <f>IF(N375="základní",J375,0)</f>
        <v>0</v>
      </c>
      <c r="BF375" s="163">
        <f>IF(N375="snížená",J375,0)</f>
        <v>0</v>
      </c>
      <c r="BG375" s="163">
        <f>IF(N375="zákl. přenesená",J375,0)</f>
        <v>0</v>
      </c>
      <c r="BH375" s="163">
        <f>IF(N375="sníž. přenesená",J375,0)</f>
        <v>0</v>
      </c>
      <c r="BI375" s="163">
        <f>IF(N375="nulová",J375,0)</f>
        <v>0</v>
      </c>
      <c r="BJ375" s="24" t="s">
        <v>77</v>
      </c>
      <c r="BK375" s="163">
        <f>ROUND(I375*H375,2)</f>
        <v>0</v>
      </c>
      <c r="BL375" s="24" t="s">
        <v>223</v>
      </c>
      <c r="BM375" s="24" t="s">
        <v>831</v>
      </c>
    </row>
    <row r="376" spans="2:65" s="11" customFormat="1">
      <c r="B376" s="164"/>
      <c r="D376" s="165" t="s">
        <v>143</v>
      </c>
      <c r="E376" s="166" t="s">
        <v>5</v>
      </c>
      <c r="F376" s="167" t="s">
        <v>832</v>
      </c>
      <c r="H376" s="168">
        <v>30.2</v>
      </c>
      <c r="L376" s="164"/>
      <c r="M376" s="169"/>
      <c r="N376" s="170"/>
      <c r="O376" s="170"/>
      <c r="P376" s="170"/>
      <c r="Q376" s="170"/>
      <c r="R376" s="170"/>
      <c r="S376" s="170"/>
      <c r="T376" s="171"/>
      <c r="AT376" s="166" t="s">
        <v>143</v>
      </c>
      <c r="AU376" s="166" t="s">
        <v>82</v>
      </c>
      <c r="AV376" s="11" t="s">
        <v>82</v>
      </c>
      <c r="AW376" s="11" t="s">
        <v>36</v>
      </c>
      <c r="AX376" s="11" t="s">
        <v>77</v>
      </c>
      <c r="AY376" s="166" t="s">
        <v>133</v>
      </c>
    </row>
    <row r="377" spans="2:65" s="1" customFormat="1" ht="16.5" customHeight="1">
      <c r="B377" s="152"/>
      <c r="C377" s="153" t="s">
        <v>833</v>
      </c>
      <c r="D377" s="153" t="s">
        <v>136</v>
      </c>
      <c r="E377" s="154" t="s">
        <v>834</v>
      </c>
      <c r="F377" s="155" t="s">
        <v>835</v>
      </c>
      <c r="G377" s="156" t="s">
        <v>139</v>
      </c>
      <c r="H377" s="157">
        <v>4</v>
      </c>
      <c r="I377" s="158">
        <v>0</v>
      </c>
      <c r="J377" s="158">
        <f>ROUND(I377*H377,2)</f>
        <v>0</v>
      </c>
      <c r="K377" s="155" t="s">
        <v>5</v>
      </c>
      <c r="L377" s="39"/>
      <c r="M377" s="159" t="s">
        <v>5</v>
      </c>
      <c r="N377" s="160" t="s">
        <v>43</v>
      </c>
      <c r="O377" s="161">
        <v>1.28</v>
      </c>
      <c r="P377" s="161">
        <f>O377*H377</f>
        <v>5.12</v>
      </c>
      <c r="Q377" s="161">
        <v>4.4999999999999999E-4</v>
      </c>
      <c r="R377" s="161">
        <f>Q377*H377</f>
        <v>1.8E-3</v>
      </c>
      <c r="S377" s="161">
        <v>0</v>
      </c>
      <c r="T377" s="162">
        <f>S377*H377</f>
        <v>0</v>
      </c>
      <c r="AR377" s="24" t="s">
        <v>223</v>
      </c>
      <c r="AT377" s="24" t="s">
        <v>136</v>
      </c>
      <c r="AU377" s="24" t="s">
        <v>82</v>
      </c>
      <c r="AY377" s="24" t="s">
        <v>133</v>
      </c>
      <c r="BE377" s="163">
        <f>IF(N377="základní",J377,0)</f>
        <v>0</v>
      </c>
      <c r="BF377" s="163">
        <f>IF(N377="snížená",J377,0)</f>
        <v>0</v>
      </c>
      <c r="BG377" s="163">
        <f>IF(N377="zákl. přenesená",J377,0)</f>
        <v>0</v>
      </c>
      <c r="BH377" s="163">
        <f>IF(N377="sníž. přenesená",J377,0)</f>
        <v>0</v>
      </c>
      <c r="BI377" s="163">
        <f>IF(N377="nulová",J377,0)</f>
        <v>0</v>
      </c>
      <c r="BJ377" s="24" t="s">
        <v>77</v>
      </c>
      <c r="BK377" s="163">
        <f>ROUND(I377*H377,2)</f>
        <v>0</v>
      </c>
      <c r="BL377" s="24" t="s">
        <v>223</v>
      </c>
      <c r="BM377" s="24" t="s">
        <v>836</v>
      </c>
    </row>
    <row r="378" spans="2:65" s="1" customFormat="1" ht="16.5" customHeight="1">
      <c r="B378" s="152"/>
      <c r="C378" s="153" t="s">
        <v>837</v>
      </c>
      <c r="D378" s="153" t="s">
        <v>136</v>
      </c>
      <c r="E378" s="154" t="s">
        <v>838</v>
      </c>
      <c r="F378" s="155" t="s">
        <v>839</v>
      </c>
      <c r="G378" s="156" t="s">
        <v>171</v>
      </c>
      <c r="H378" s="157">
        <v>30.2</v>
      </c>
      <c r="I378" s="158">
        <v>0</v>
      </c>
      <c r="J378" s="158">
        <f>ROUND(I378*H378,2)</f>
        <v>0</v>
      </c>
      <c r="K378" s="155" t="s">
        <v>140</v>
      </c>
      <c r="L378" s="39"/>
      <c r="M378" s="159" t="s">
        <v>5</v>
      </c>
      <c r="N378" s="160" t="s">
        <v>43</v>
      </c>
      <c r="O378" s="161">
        <v>1.4E-2</v>
      </c>
      <c r="P378" s="161">
        <f>O378*H378</f>
        <v>0.42280000000000001</v>
      </c>
      <c r="Q378" s="161">
        <v>1.0000000000000001E-5</v>
      </c>
      <c r="R378" s="161">
        <f>Q378*H378</f>
        <v>3.0200000000000002E-4</v>
      </c>
      <c r="S378" s="161">
        <v>0</v>
      </c>
      <c r="T378" s="162">
        <f>S378*H378</f>
        <v>0</v>
      </c>
      <c r="AR378" s="24" t="s">
        <v>223</v>
      </c>
      <c r="AT378" s="24" t="s">
        <v>136</v>
      </c>
      <c r="AU378" s="24" t="s">
        <v>82</v>
      </c>
      <c r="AY378" s="24" t="s">
        <v>133</v>
      </c>
      <c r="BE378" s="163">
        <f>IF(N378="základní",J378,0)</f>
        <v>0</v>
      </c>
      <c r="BF378" s="163">
        <f>IF(N378="snížená",J378,0)</f>
        <v>0</v>
      </c>
      <c r="BG378" s="163">
        <f>IF(N378="zákl. přenesená",J378,0)</f>
        <v>0</v>
      </c>
      <c r="BH378" s="163">
        <f>IF(N378="sníž. přenesená",J378,0)</f>
        <v>0</v>
      </c>
      <c r="BI378" s="163">
        <f>IF(N378="nulová",J378,0)</f>
        <v>0</v>
      </c>
      <c r="BJ378" s="24" t="s">
        <v>77</v>
      </c>
      <c r="BK378" s="163">
        <f>ROUND(I378*H378,2)</f>
        <v>0</v>
      </c>
      <c r="BL378" s="24" t="s">
        <v>223</v>
      </c>
      <c r="BM378" s="24" t="s">
        <v>840</v>
      </c>
    </row>
    <row r="379" spans="2:65" s="11" customFormat="1">
      <c r="B379" s="164"/>
      <c r="D379" s="165" t="s">
        <v>143</v>
      </c>
      <c r="E379" s="166" t="s">
        <v>5</v>
      </c>
      <c r="F379" s="167" t="s">
        <v>832</v>
      </c>
      <c r="H379" s="168">
        <v>30.2</v>
      </c>
      <c r="L379" s="164"/>
      <c r="M379" s="169"/>
      <c r="N379" s="170"/>
      <c r="O379" s="170"/>
      <c r="P379" s="170"/>
      <c r="Q379" s="170"/>
      <c r="R379" s="170"/>
      <c r="S379" s="170"/>
      <c r="T379" s="171"/>
      <c r="AT379" s="166" t="s">
        <v>143</v>
      </c>
      <c r="AU379" s="166" t="s">
        <v>82</v>
      </c>
      <c r="AV379" s="11" t="s">
        <v>82</v>
      </c>
      <c r="AW379" s="11" t="s">
        <v>36</v>
      </c>
      <c r="AX379" s="11" t="s">
        <v>77</v>
      </c>
      <c r="AY379" s="166" t="s">
        <v>133</v>
      </c>
    </row>
    <row r="380" spans="2:65" s="1" customFormat="1" ht="16.5" customHeight="1">
      <c r="B380" s="152"/>
      <c r="C380" s="153" t="s">
        <v>841</v>
      </c>
      <c r="D380" s="153" t="s">
        <v>136</v>
      </c>
      <c r="E380" s="154" t="s">
        <v>842</v>
      </c>
      <c r="F380" s="155" t="s">
        <v>843</v>
      </c>
      <c r="G380" s="156" t="s">
        <v>139</v>
      </c>
      <c r="H380" s="157">
        <v>4</v>
      </c>
      <c r="I380" s="158">
        <v>0</v>
      </c>
      <c r="J380" s="158">
        <f>ROUND(I380*H380,2)</f>
        <v>0</v>
      </c>
      <c r="K380" s="155" t="s">
        <v>5</v>
      </c>
      <c r="L380" s="39"/>
      <c r="M380" s="159" t="s">
        <v>5</v>
      </c>
      <c r="N380" s="160" t="s">
        <v>43</v>
      </c>
      <c r="O380" s="161">
        <v>0.49</v>
      </c>
      <c r="P380" s="161">
        <f>O380*H380</f>
        <v>1.96</v>
      </c>
      <c r="Q380" s="161">
        <v>7.2000000000000005E-4</v>
      </c>
      <c r="R380" s="161">
        <f>Q380*H380</f>
        <v>2.8800000000000002E-3</v>
      </c>
      <c r="S380" s="161">
        <v>0</v>
      </c>
      <c r="T380" s="162">
        <f>S380*H380</f>
        <v>0</v>
      </c>
      <c r="AR380" s="24" t="s">
        <v>223</v>
      </c>
      <c r="AT380" s="24" t="s">
        <v>136</v>
      </c>
      <c r="AU380" s="24" t="s">
        <v>82</v>
      </c>
      <c r="AY380" s="24" t="s">
        <v>133</v>
      </c>
      <c r="BE380" s="163">
        <f>IF(N380="základní",J380,0)</f>
        <v>0</v>
      </c>
      <c r="BF380" s="163">
        <f>IF(N380="snížená",J380,0)</f>
        <v>0</v>
      </c>
      <c r="BG380" s="163">
        <f>IF(N380="zákl. přenesená",J380,0)</f>
        <v>0</v>
      </c>
      <c r="BH380" s="163">
        <f>IF(N380="sníž. přenesená",J380,0)</f>
        <v>0</v>
      </c>
      <c r="BI380" s="163">
        <f>IF(N380="nulová",J380,0)</f>
        <v>0</v>
      </c>
      <c r="BJ380" s="24" t="s">
        <v>77</v>
      </c>
      <c r="BK380" s="163">
        <f>ROUND(I380*H380,2)</f>
        <v>0</v>
      </c>
      <c r="BL380" s="24" t="s">
        <v>223</v>
      </c>
      <c r="BM380" s="24" t="s">
        <v>844</v>
      </c>
    </row>
    <row r="381" spans="2:65" s="1" customFormat="1" ht="16.5" customHeight="1">
      <c r="B381" s="152"/>
      <c r="C381" s="153" t="s">
        <v>845</v>
      </c>
      <c r="D381" s="153" t="s">
        <v>136</v>
      </c>
      <c r="E381" s="154" t="s">
        <v>846</v>
      </c>
      <c r="F381" s="155" t="s">
        <v>847</v>
      </c>
      <c r="G381" s="156" t="s">
        <v>171</v>
      </c>
      <c r="H381" s="157">
        <v>30.2</v>
      </c>
      <c r="I381" s="158">
        <v>0</v>
      </c>
      <c r="J381" s="158">
        <f>ROUND(I381*H381,2)</f>
        <v>0</v>
      </c>
      <c r="K381" s="155" t="s">
        <v>140</v>
      </c>
      <c r="L381" s="39"/>
      <c r="M381" s="159" t="s">
        <v>5</v>
      </c>
      <c r="N381" s="160" t="s">
        <v>43</v>
      </c>
      <c r="O381" s="161">
        <v>2.8000000000000001E-2</v>
      </c>
      <c r="P381" s="161">
        <f>O381*H381</f>
        <v>0.84560000000000002</v>
      </c>
      <c r="Q381" s="161">
        <v>2.0000000000000002E-5</v>
      </c>
      <c r="R381" s="161">
        <f>Q381*H381</f>
        <v>6.0400000000000004E-4</v>
      </c>
      <c r="S381" s="161">
        <v>0</v>
      </c>
      <c r="T381" s="162">
        <f>S381*H381</f>
        <v>0</v>
      </c>
      <c r="AR381" s="24" t="s">
        <v>223</v>
      </c>
      <c r="AT381" s="24" t="s">
        <v>136</v>
      </c>
      <c r="AU381" s="24" t="s">
        <v>82</v>
      </c>
      <c r="AY381" s="24" t="s">
        <v>133</v>
      </c>
      <c r="BE381" s="163">
        <f>IF(N381="základní",J381,0)</f>
        <v>0</v>
      </c>
      <c r="BF381" s="163">
        <f>IF(N381="snížená",J381,0)</f>
        <v>0</v>
      </c>
      <c r="BG381" s="163">
        <f>IF(N381="zákl. přenesená",J381,0)</f>
        <v>0</v>
      </c>
      <c r="BH381" s="163">
        <f>IF(N381="sníž. přenesená",J381,0)</f>
        <v>0</v>
      </c>
      <c r="BI381" s="163">
        <f>IF(N381="nulová",J381,0)</f>
        <v>0</v>
      </c>
      <c r="BJ381" s="24" t="s">
        <v>77</v>
      </c>
      <c r="BK381" s="163">
        <f>ROUND(I381*H381,2)</f>
        <v>0</v>
      </c>
      <c r="BL381" s="24" t="s">
        <v>223</v>
      </c>
      <c r="BM381" s="24" t="s">
        <v>848</v>
      </c>
    </row>
    <row r="382" spans="2:65" s="11" customFormat="1">
      <c r="B382" s="164"/>
      <c r="D382" s="165" t="s">
        <v>143</v>
      </c>
      <c r="E382" s="166" t="s">
        <v>5</v>
      </c>
      <c r="F382" s="167" t="s">
        <v>832</v>
      </c>
      <c r="H382" s="168">
        <v>30.2</v>
      </c>
      <c r="L382" s="164"/>
      <c r="M382" s="169"/>
      <c r="N382" s="170"/>
      <c r="O382" s="170"/>
      <c r="P382" s="170"/>
      <c r="Q382" s="170"/>
      <c r="R382" s="170"/>
      <c r="S382" s="170"/>
      <c r="T382" s="171"/>
      <c r="AT382" s="166" t="s">
        <v>143</v>
      </c>
      <c r="AU382" s="166" t="s">
        <v>82</v>
      </c>
      <c r="AV382" s="11" t="s">
        <v>82</v>
      </c>
      <c r="AW382" s="11" t="s">
        <v>36</v>
      </c>
      <c r="AX382" s="11" t="s">
        <v>77</v>
      </c>
      <c r="AY382" s="166" t="s">
        <v>133</v>
      </c>
    </row>
    <row r="383" spans="2:65" s="1" customFormat="1" ht="16.5" customHeight="1">
      <c r="B383" s="152"/>
      <c r="C383" s="153" t="s">
        <v>849</v>
      </c>
      <c r="D383" s="153" t="s">
        <v>136</v>
      </c>
      <c r="E383" s="154" t="s">
        <v>850</v>
      </c>
      <c r="F383" s="155" t="s">
        <v>851</v>
      </c>
      <c r="G383" s="156" t="s">
        <v>171</v>
      </c>
      <c r="H383" s="157">
        <v>30.2</v>
      </c>
      <c r="I383" s="158">
        <v>0</v>
      </c>
      <c r="J383" s="158">
        <f>ROUND(I383*H383,2)</f>
        <v>0</v>
      </c>
      <c r="K383" s="155" t="s">
        <v>140</v>
      </c>
      <c r="L383" s="39"/>
      <c r="M383" s="159" t="s">
        <v>5</v>
      </c>
      <c r="N383" s="160" t="s">
        <v>43</v>
      </c>
      <c r="O383" s="161">
        <v>0.03</v>
      </c>
      <c r="P383" s="161">
        <f>O383*H383</f>
        <v>0.90599999999999992</v>
      </c>
      <c r="Q383" s="161">
        <v>6.0000000000000002E-5</v>
      </c>
      <c r="R383" s="161">
        <f>Q383*H383</f>
        <v>1.812E-3</v>
      </c>
      <c r="S383" s="161">
        <v>0</v>
      </c>
      <c r="T383" s="162">
        <f>S383*H383</f>
        <v>0</v>
      </c>
      <c r="AR383" s="24" t="s">
        <v>223</v>
      </c>
      <c r="AT383" s="24" t="s">
        <v>136</v>
      </c>
      <c r="AU383" s="24" t="s">
        <v>82</v>
      </c>
      <c r="AY383" s="24" t="s">
        <v>133</v>
      </c>
      <c r="BE383" s="163">
        <f>IF(N383="základní",J383,0)</f>
        <v>0</v>
      </c>
      <c r="BF383" s="163">
        <f>IF(N383="snížená",J383,0)</f>
        <v>0</v>
      </c>
      <c r="BG383" s="163">
        <f>IF(N383="zákl. přenesená",J383,0)</f>
        <v>0</v>
      </c>
      <c r="BH383" s="163">
        <f>IF(N383="sníž. přenesená",J383,0)</f>
        <v>0</v>
      </c>
      <c r="BI383" s="163">
        <f>IF(N383="nulová",J383,0)</f>
        <v>0</v>
      </c>
      <c r="BJ383" s="24" t="s">
        <v>77</v>
      </c>
      <c r="BK383" s="163">
        <f>ROUND(I383*H383,2)</f>
        <v>0</v>
      </c>
      <c r="BL383" s="24" t="s">
        <v>223</v>
      </c>
      <c r="BM383" s="24" t="s">
        <v>852</v>
      </c>
    </row>
    <row r="384" spans="2:65" s="11" customFormat="1">
      <c r="B384" s="164"/>
      <c r="D384" s="165" t="s">
        <v>143</v>
      </c>
      <c r="E384" s="166" t="s">
        <v>5</v>
      </c>
      <c r="F384" s="167" t="s">
        <v>832</v>
      </c>
      <c r="H384" s="168">
        <v>30.2</v>
      </c>
      <c r="L384" s="164"/>
      <c r="M384" s="169"/>
      <c r="N384" s="170"/>
      <c r="O384" s="170"/>
      <c r="P384" s="170"/>
      <c r="Q384" s="170"/>
      <c r="R384" s="170"/>
      <c r="S384" s="170"/>
      <c r="T384" s="171"/>
      <c r="AT384" s="166" t="s">
        <v>143</v>
      </c>
      <c r="AU384" s="166" t="s">
        <v>82</v>
      </c>
      <c r="AV384" s="11" t="s">
        <v>82</v>
      </c>
      <c r="AW384" s="11" t="s">
        <v>36</v>
      </c>
      <c r="AX384" s="11" t="s">
        <v>77</v>
      </c>
      <c r="AY384" s="166" t="s">
        <v>133</v>
      </c>
    </row>
    <row r="385" spans="2:65" s="1" customFormat="1" ht="16.5" customHeight="1">
      <c r="B385" s="152"/>
      <c r="C385" s="153" t="s">
        <v>853</v>
      </c>
      <c r="D385" s="153" t="s">
        <v>136</v>
      </c>
      <c r="E385" s="154" t="s">
        <v>854</v>
      </c>
      <c r="F385" s="155" t="s">
        <v>855</v>
      </c>
      <c r="G385" s="156" t="s">
        <v>139</v>
      </c>
      <c r="H385" s="157">
        <v>4</v>
      </c>
      <c r="I385" s="158">
        <v>0</v>
      </c>
      <c r="J385" s="158">
        <f>ROUND(I385*H385,2)</f>
        <v>0</v>
      </c>
      <c r="K385" s="155" t="s">
        <v>5</v>
      </c>
      <c r="L385" s="39"/>
      <c r="M385" s="159" t="s">
        <v>5</v>
      </c>
      <c r="N385" s="160" t="s">
        <v>43</v>
      </c>
      <c r="O385" s="161">
        <v>0.21099999999999999</v>
      </c>
      <c r="P385" s="161">
        <f>O385*H385</f>
        <v>0.84399999999999997</v>
      </c>
      <c r="Q385" s="161">
        <v>3.1E-4</v>
      </c>
      <c r="R385" s="161">
        <f>Q385*H385</f>
        <v>1.24E-3</v>
      </c>
      <c r="S385" s="161">
        <v>0</v>
      </c>
      <c r="T385" s="162">
        <f>S385*H385</f>
        <v>0</v>
      </c>
      <c r="AR385" s="24" t="s">
        <v>223</v>
      </c>
      <c r="AT385" s="24" t="s">
        <v>136</v>
      </c>
      <c r="AU385" s="24" t="s">
        <v>82</v>
      </c>
      <c r="AY385" s="24" t="s">
        <v>133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24" t="s">
        <v>77</v>
      </c>
      <c r="BK385" s="163">
        <f>ROUND(I385*H385,2)</f>
        <v>0</v>
      </c>
      <c r="BL385" s="24" t="s">
        <v>223</v>
      </c>
      <c r="BM385" s="24" t="s">
        <v>856</v>
      </c>
    </row>
    <row r="386" spans="2:65" s="1" customFormat="1" ht="16.5" customHeight="1">
      <c r="B386" s="152"/>
      <c r="C386" s="153" t="s">
        <v>857</v>
      </c>
      <c r="D386" s="153" t="s">
        <v>136</v>
      </c>
      <c r="E386" s="154" t="s">
        <v>858</v>
      </c>
      <c r="F386" s="155" t="s">
        <v>859</v>
      </c>
      <c r="G386" s="156" t="s">
        <v>171</v>
      </c>
      <c r="H386" s="157">
        <v>30.2</v>
      </c>
      <c r="I386" s="158">
        <v>0</v>
      </c>
      <c r="J386" s="158">
        <f>ROUND(I386*H386,2)</f>
        <v>0</v>
      </c>
      <c r="K386" s="155" t="s">
        <v>140</v>
      </c>
      <c r="L386" s="39"/>
      <c r="M386" s="159" t="s">
        <v>5</v>
      </c>
      <c r="N386" s="160" t="s">
        <v>43</v>
      </c>
      <c r="O386" s="161">
        <v>0.06</v>
      </c>
      <c r="P386" s="161">
        <f>O386*H386</f>
        <v>1.8119999999999998</v>
      </c>
      <c r="Q386" s="161">
        <v>3.0000000000000001E-5</v>
      </c>
      <c r="R386" s="161">
        <f>Q386*H386</f>
        <v>9.0600000000000001E-4</v>
      </c>
      <c r="S386" s="161">
        <v>0</v>
      </c>
      <c r="T386" s="162">
        <f>S386*H386</f>
        <v>0</v>
      </c>
      <c r="AR386" s="24" t="s">
        <v>223</v>
      </c>
      <c r="AT386" s="24" t="s">
        <v>136</v>
      </c>
      <c r="AU386" s="24" t="s">
        <v>82</v>
      </c>
      <c r="AY386" s="24" t="s">
        <v>133</v>
      </c>
      <c r="BE386" s="163">
        <f>IF(N386="základní",J386,0)</f>
        <v>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24" t="s">
        <v>77</v>
      </c>
      <c r="BK386" s="163">
        <f>ROUND(I386*H386,2)</f>
        <v>0</v>
      </c>
      <c r="BL386" s="24" t="s">
        <v>223</v>
      </c>
      <c r="BM386" s="24" t="s">
        <v>860</v>
      </c>
    </row>
    <row r="387" spans="2:65" s="11" customFormat="1">
      <c r="B387" s="164"/>
      <c r="D387" s="165" t="s">
        <v>143</v>
      </c>
      <c r="E387" s="166" t="s">
        <v>5</v>
      </c>
      <c r="F387" s="167" t="s">
        <v>832</v>
      </c>
      <c r="H387" s="168">
        <v>30.2</v>
      </c>
      <c r="L387" s="164"/>
      <c r="M387" s="169"/>
      <c r="N387" s="170"/>
      <c r="O387" s="170"/>
      <c r="P387" s="170"/>
      <c r="Q387" s="170"/>
      <c r="R387" s="170"/>
      <c r="S387" s="170"/>
      <c r="T387" s="171"/>
      <c r="AT387" s="166" t="s">
        <v>143</v>
      </c>
      <c r="AU387" s="166" t="s">
        <v>82</v>
      </c>
      <c r="AV387" s="11" t="s">
        <v>82</v>
      </c>
      <c r="AW387" s="11" t="s">
        <v>36</v>
      </c>
      <c r="AX387" s="11" t="s">
        <v>77</v>
      </c>
      <c r="AY387" s="166" t="s">
        <v>133</v>
      </c>
    </row>
    <row r="388" spans="2:65" s="10" customFormat="1" ht="29.85" customHeight="1">
      <c r="B388" s="140"/>
      <c r="D388" s="141" t="s">
        <v>71</v>
      </c>
      <c r="E388" s="150" t="s">
        <v>861</v>
      </c>
      <c r="F388" s="150" t="s">
        <v>862</v>
      </c>
      <c r="J388" s="151">
        <f>BK388</f>
        <v>0</v>
      </c>
      <c r="L388" s="140"/>
      <c r="M388" s="144"/>
      <c r="N388" s="145"/>
      <c r="O388" s="145"/>
      <c r="P388" s="146">
        <f>SUM(P389:P418)</f>
        <v>56.153479999999995</v>
      </c>
      <c r="Q388" s="145"/>
      <c r="R388" s="146">
        <f>SUM(R389:R418)</f>
        <v>0.28238135000000003</v>
      </c>
      <c r="S388" s="145"/>
      <c r="T388" s="147">
        <f>SUM(T389:T418)</f>
        <v>4.5569999999999999E-2</v>
      </c>
      <c r="AR388" s="141" t="s">
        <v>82</v>
      </c>
      <c r="AT388" s="148" t="s">
        <v>71</v>
      </c>
      <c r="AU388" s="148" t="s">
        <v>77</v>
      </c>
      <c r="AY388" s="141" t="s">
        <v>133</v>
      </c>
      <c r="BK388" s="149">
        <f>SUM(BK389:BK418)</f>
        <v>0</v>
      </c>
    </row>
    <row r="389" spans="2:65" s="1" customFormat="1" ht="16.5" customHeight="1">
      <c r="B389" s="152"/>
      <c r="C389" s="153" t="s">
        <v>863</v>
      </c>
      <c r="D389" s="153" t="s">
        <v>136</v>
      </c>
      <c r="E389" s="154" t="s">
        <v>864</v>
      </c>
      <c r="F389" s="155" t="s">
        <v>865</v>
      </c>
      <c r="G389" s="156" t="s">
        <v>160</v>
      </c>
      <c r="H389" s="157">
        <v>91</v>
      </c>
      <c r="I389" s="158">
        <v>0</v>
      </c>
      <c r="J389" s="158">
        <f>ROUND(I389*H389,2)</f>
        <v>0</v>
      </c>
      <c r="K389" s="155" t="s">
        <v>140</v>
      </c>
      <c r="L389" s="39"/>
      <c r="M389" s="159" t="s">
        <v>5</v>
      </c>
      <c r="N389" s="160" t="s">
        <v>43</v>
      </c>
      <c r="O389" s="161">
        <v>9.7000000000000003E-2</v>
      </c>
      <c r="P389" s="161">
        <f>O389*H389</f>
        <v>8.827</v>
      </c>
      <c r="Q389" s="161">
        <v>0</v>
      </c>
      <c r="R389" s="161">
        <f>Q389*H389</f>
        <v>0</v>
      </c>
      <c r="S389" s="161">
        <v>0</v>
      </c>
      <c r="T389" s="162">
        <f>S389*H389</f>
        <v>0</v>
      </c>
      <c r="AR389" s="24" t="s">
        <v>223</v>
      </c>
      <c r="AT389" s="24" t="s">
        <v>136</v>
      </c>
      <c r="AU389" s="24" t="s">
        <v>82</v>
      </c>
      <c r="AY389" s="24" t="s">
        <v>133</v>
      </c>
      <c r="BE389" s="163">
        <f>IF(N389="základní",J389,0)</f>
        <v>0</v>
      </c>
      <c r="BF389" s="163">
        <f>IF(N389="snížená",J389,0)</f>
        <v>0</v>
      </c>
      <c r="BG389" s="163">
        <f>IF(N389="zákl. přenesená",J389,0)</f>
        <v>0</v>
      </c>
      <c r="BH389" s="163">
        <f>IF(N389="sníž. přenesená",J389,0)</f>
        <v>0</v>
      </c>
      <c r="BI389" s="163">
        <f>IF(N389="nulová",J389,0)</f>
        <v>0</v>
      </c>
      <c r="BJ389" s="24" t="s">
        <v>77</v>
      </c>
      <c r="BK389" s="163">
        <f>ROUND(I389*H389,2)</f>
        <v>0</v>
      </c>
      <c r="BL389" s="24" t="s">
        <v>223</v>
      </c>
      <c r="BM389" s="24" t="s">
        <v>866</v>
      </c>
    </row>
    <row r="390" spans="2:65" s="11" customFormat="1">
      <c r="B390" s="164"/>
      <c r="D390" s="165" t="s">
        <v>143</v>
      </c>
      <c r="E390" s="166" t="s">
        <v>5</v>
      </c>
      <c r="F390" s="167" t="s">
        <v>867</v>
      </c>
      <c r="H390" s="168">
        <v>91</v>
      </c>
      <c r="L390" s="164"/>
      <c r="M390" s="169"/>
      <c r="N390" s="170"/>
      <c r="O390" s="170"/>
      <c r="P390" s="170"/>
      <c r="Q390" s="170"/>
      <c r="R390" s="170"/>
      <c r="S390" s="170"/>
      <c r="T390" s="171"/>
      <c r="AT390" s="166" t="s">
        <v>143</v>
      </c>
      <c r="AU390" s="166" t="s">
        <v>82</v>
      </c>
      <c r="AV390" s="11" t="s">
        <v>82</v>
      </c>
      <c r="AW390" s="11" t="s">
        <v>36</v>
      </c>
      <c r="AX390" s="11" t="s">
        <v>77</v>
      </c>
      <c r="AY390" s="166" t="s">
        <v>133</v>
      </c>
    </row>
    <row r="391" spans="2:65" s="1" customFormat="1" ht="16.5" customHeight="1">
      <c r="B391" s="152"/>
      <c r="C391" s="153" t="s">
        <v>868</v>
      </c>
      <c r="D391" s="153" t="s">
        <v>136</v>
      </c>
      <c r="E391" s="154" t="s">
        <v>869</v>
      </c>
      <c r="F391" s="155" t="s">
        <v>870</v>
      </c>
      <c r="G391" s="156" t="s">
        <v>160</v>
      </c>
      <c r="H391" s="157">
        <v>147</v>
      </c>
      <c r="I391" s="158">
        <v>0</v>
      </c>
      <c r="J391" s="158">
        <f>ROUND(I391*H391,2)</f>
        <v>0</v>
      </c>
      <c r="K391" s="155" t="s">
        <v>140</v>
      </c>
      <c r="L391" s="39"/>
      <c r="M391" s="159" t="s">
        <v>5</v>
      </c>
      <c r="N391" s="160" t="s">
        <v>43</v>
      </c>
      <c r="O391" s="161">
        <v>7.3999999999999996E-2</v>
      </c>
      <c r="P391" s="161">
        <f>O391*H391</f>
        <v>10.878</v>
      </c>
      <c r="Q391" s="161">
        <v>1E-3</v>
      </c>
      <c r="R391" s="161">
        <f>Q391*H391</f>
        <v>0.14699999999999999</v>
      </c>
      <c r="S391" s="161">
        <v>3.1E-4</v>
      </c>
      <c r="T391" s="162">
        <f>S391*H391</f>
        <v>4.5569999999999999E-2</v>
      </c>
      <c r="AR391" s="24" t="s">
        <v>223</v>
      </c>
      <c r="AT391" s="24" t="s">
        <v>136</v>
      </c>
      <c r="AU391" s="24" t="s">
        <v>82</v>
      </c>
      <c r="AY391" s="24" t="s">
        <v>133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24" t="s">
        <v>77</v>
      </c>
      <c r="BK391" s="163">
        <f>ROUND(I391*H391,2)</f>
        <v>0</v>
      </c>
      <c r="BL391" s="24" t="s">
        <v>223</v>
      </c>
      <c r="BM391" s="24" t="s">
        <v>871</v>
      </c>
    </row>
    <row r="392" spans="2:65" s="13" customFormat="1">
      <c r="B392" s="188"/>
      <c r="D392" s="165" t="s">
        <v>143</v>
      </c>
      <c r="E392" s="189" t="s">
        <v>5</v>
      </c>
      <c r="F392" s="190" t="s">
        <v>872</v>
      </c>
      <c r="H392" s="189" t="s">
        <v>5</v>
      </c>
      <c r="L392" s="188"/>
      <c r="M392" s="191"/>
      <c r="N392" s="192"/>
      <c r="O392" s="192"/>
      <c r="P392" s="192"/>
      <c r="Q392" s="192"/>
      <c r="R392" s="192"/>
      <c r="S392" s="192"/>
      <c r="T392" s="193"/>
      <c r="AT392" s="189" t="s">
        <v>143</v>
      </c>
      <c r="AU392" s="189" t="s">
        <v>82</v>
      </c>
      <c r="AV392" s="13" t="s">
        <v>77</v>
      </c>
      <c r="AW392" s="13" t="s">
        <v>36</v>
      </c>
      <c r="AX392" s="13" t="s">
        <v>72</v>
      </c>
      <c r="AY392" s="189" t="s">
        <v>133</v>
      </c>
    </row>
    <row r="393" spans="2:65" s="11" customFormat="1">
      <c r="B393" s="164"/>
      <c r="D393" s="165" t="s">
        <v>143</v>
      </c>
      <c r="E393" s="166" t="s">
        <v>5</v>
      </c>
      <c r="F393" s="167" t="s">
        <v>873</v>
      </c>
      <c r="H393" s="168">
        <v>63</v>
      </c>
      <c r="L393" s="164"/>
      <c r="M393" s="169"/>
      <c r="N393" s="170"/>
      <c r="O393" s="170"/>
      <c r="P393" s="170"/>
      <c r="Q393" s="170"/>
      <c r="R393" s="170"/>
      <c r="S393" s="170"/>
      <c r="T393" s="171"/>
      <c r="AT393" s="166" t="s">
        <v>143</v>
      </c>
      <c r="AU393" s="166" t="s">
        <v>82</v>
      </c>
      <c r="AV393" s="11" t="s">
        <v>82</v>
      </c>
      <c r="AW393" s="11" t="s">
        <v>36</v>
      </c>
      <c r="AX393" s="11" t="s">
        <v>72</v>
      </c>
      <c r="AY393" s="166" t="s">
        <v>133</v>
      </c>
    </row>
    <row r="394" spans="2:65" s="11" customFormat="1">
      <c r="B394" s="164"/>
      <c r="D394" s="165" t="s">
        <v>143</v>
      </c>
      <c r="E394" s="166" t="s">
        <v>5</v>
      </c>
      <c r="F394" s="167" t="s">
        <v>874</v>
      </c>
      <c r="H394" s="168">
        <v>84</v>
      </c>
      <c r="L394" s="164"/>
      <c r="M394" s="169"/>
      <c r="N394" s="170"/>
      <c r="O394" s="170"/>
      <c r="P394" s="170"/>
      <c r="Q394" s="170"/>
      <c r="R394" s="170"/>
      <c r="S394" s="170"/>
      <c r="T394" s="171"/>
      <c r="AT394" s="166" t="s">
        <v>143</v>
      </c>
      <c r="AU394" s="166" t="s">
        <v>82</v>
      </c>
      <c r="AV394" s="11" t="s">
        <v>82</v>
      </c>
      <c r="AW394" s="11" t="s">
        <v>36</v>
      </c>
      <c r="AX394" s="11" t="s">
        <v>72</v>
      </c>
      <c r="AY394" s="166" t="s">
        <v>133</v>
      </c>
    </row>
    <row r="395" spans="2:65" s="12" customFormat="1">
      <c r="B395" s="181"/>
      <c r="D395" s="165" t="s">
        <v>143</v>
      </c>
      <c r="E395" s="182" t="s">
        <v>5</v>
      </c>
      <c r="F395" s="183" t="s">
        <v>180</v>
      </c>
      <c r="H395" s="184">
        <v>147</v>
      </c>
      <c r="L395" s="181"/>
      <c r="M395" s="185"/>
      <c r="N395" s="186"/>
      <c r="O395" s="186"/>
      <c r="P395" s="186"/>
      <c r="Q395" s="186"/>
      <c r="R395" s="186"/>
      <c r="S395" s="186"/>
      <c r="T395" s="187"/>
      <c r="AT395" s="182" t="s">
        <v>143</v>
      </c>
      <c r="AU395" s="182" t="s">
        <v>82</v>
      </c>
      <c r="AV395" s="12" t="s">
        <v>141</v>
      </c>
      <c r="AW395" s="12" t="s">
        <v>36</v>
      </c>
      <c r="AX395" s="12" t="s">
        <v>77</v>
      </c>
      <c r="AY395" s="182" t="s">
        <v>133</v>
      </c>
    </row>
    <row r="396" spans="2:65" s="1" customFormat="1" ht="16.5" customHeight="1">
      <c r="B396" s="152"/>
      <c r="C396" s="153" t="s">
        <v>875</v>
      </c>
      <c r="D396" s="153" t="s">
        <v>136</v>
      </c>
      <c r="E396" s="154" t="s">
        <v>876</v>
      </c>
      <c r="F396" s="155" t="s">
        <v>877</v>
      </c>
      <c r="G396" s="156" t="s">
        <v>160</v>
      </c>
      <c r="H396" s="157">
        <v>147</v>
      </c>
      <c r="I396" s="158">
        <v>0</v>
      </c>
      <c r="J396" s="158">
        <f>ROUND(I396*H396,2)</f>
        <v>0</v>
      </c>
      <c r="K396" s="155" t="s">
        <v>140</v>
      </c>
      <c r="L396" s="39"/>
      <c r="M396" s="159" t="s">
        <v>5</v>
      </c>
      <c r="N396" s="160" t="s">
        <v>43</v>
      </c>
      <c r="O396" s="161">
        <v>3.6999999999999998E-2</v>
      </c>
      <c r="P396" s="161">
        <f>O396*H396</f>
        <v>5.4390000000000001</v>
      </c>
      <c r="Q396" s="161">
        <v>0</v>
      </c>
      <c r="R396" s="161">
        <f>Q396*H396</f>
        <v>0</v>
      </c>
      <c r="S396" s="161">
        <v>0</v>
      </c>
      <c r="T396" s="162">
        <f>S396*H396</f>
        <v>0</v>
      </c>
      <c r="AR396" s="24" t="s">
        <v>223</v>
      </c>
      <c r="AT396" s="24" t="s">
        <v>136</v>
      </c>
      <c r="AU396" s="24" t="s">
        <v>82</v>
      </c>
      <c r="AY396" s="24" t="s">
        <v>133</v>
      </c>
      <c r="BE396" s="163">
        <f>IF(N396="základní",J396,0)</f>
        <v>0</v>
      </c>
      <c r="BF396" s="163">
        <f>IF(N396="snížená",J396,0)</f>
        <v>0</v>
      </c>
      <c r="BG396" s="163">
        <f>IF(N396="zákl. přenesená",J396,0)</f>
        <v>0</v>
      </c>
      <c r="BH396" s="163">
        <f>IF(N396="sníž. přenesená",J396,0)</f>
        <v>0</v>
      </c>
      <c r="BI396" s="163">
        <f>IF(N396="nulová",J396,0)</f>
        <v>0</v>
      </c>
      <c r="BJ396" s="24" t="s">
        <v>77</v>
      </c>
      <c r="BK396" s="163">
        <f>ROUND(I396*H396,2)</f>
        <v>0</v>
      </c>
      <c r="BL396" s="24" t="s">
        <v>223</v>
      </c>
      <c r="BM396" s="24" t="s">
        <v>878</v>
      </c>
    </row>
    <row r="397" spans="2:65" s="11" customFormat="1">
      <c r="B397" s="164"/>
      <c r="D397" s="165" t="s">
        <v>143</v>
      </c>
      <c r="E397" s="166" t="s">
        <v>5</v>
      </c>
      <c r="F397" s="167" t="s">
        <v>879</v>
      </c>
      <c r="H397" s="168">
        <v>147</v>
      </c>
      <c r="L397" s="164"/>
      <c r="M397" s="169"/>
      <c r="N397" s="170"/>
      <c r="O397" s="170"/>
      <c r="P397" s="170"/>
      <c r="Q397" s="170"/>
      <c r="R397" s="170"/>
      <c r="S397" s="170"/>
      <c r="T397" s="171"/>
      <c r="AT397" s="166" t="s">
        <v>143</v>
      </c>
      <c r="AU397" s="166" t="s">
        <v>82</v>
      </c>
      <c r="AV397" s="11" t="s">
        <v>82</v>
      </c>
      <c r="AW397" s="11" t="s">
        <v>36</v>
      </c>
      <c r="AX397" s="11" t="s">
        <v>77</v>
      </c>
      <c r="AY397" s="166" t="s">
        <v>133</v>
      </c>
    </row>
    <row r="398" spans="2:65" s="1" customFormat="1" ht="16.5" customHeight="1">
      <c r="B398" s="152"/>
      <c r="C398" s="153" t="s">
        <v>880</v>
      </c>
      <c r="D398" s="153" t="s">
        <v>136</v>
      </c>
      <c r="E398" s="154" t="s">
        <v>881</v>
      </c>
      <c r="F398" s="155" t="s">
        <v>882</v>
      </c>
      <c r="G398" s="156" t="s">
        <v>160</v>
      </c>
      <c r="H398" s="157">
        <v>95.1</v>
      </c>
      <c r="I398" s="158">
        <v>0</v>
      </c>
      <c r="J398" s="158">
        <f>ROUND(I398*H398,2)</f>
        <v>0</v>
      </c>
      <c r="K398" s="155" t="s">
        <v>140</v>
      </c>
      <c r="L398" s="39"/>
      <c r="M398" s="159" t="s">
        <v>5</v>
      </c>
      <c r="N398" s="160" t="s">
        <v>43</v>
      </c>
      <c r="O398" s="161">
        <v>1.2E-2</v>
      </c>
      <c r="P398" s="161">
        <f>O398*H398</f>
        <v>1.1412</v>
      </c>
      <c r="Q398" s="161">
        <v>0</v>
      </c>
      <c r="R398" s="161">
        <f>Q398*H398</f>
        <v>0</v>
      </c>
      <c r="S398" s="161">
        <v>0</v>
      </c>
      <c r="T398" s="162">
        <f>S398*H398</f>
        <v>0</v>
      </c>
      <c r="AR398" s="24" t="s">
        <v>223</v>
      </c>
      <c r="AT398" s="24" t="s">
        <v>136</v>
      </c>
      <c r="AU398" s="24" t="s">
        <v>82</v>
      </c>
      <c r="AY398" s="24" t="s">
        <v>133</v>
      </c>
      <c r="BE398" s="163">
        <f>IF(N398="základní",J398,0)</f>
        <v>0</v>
      </c>
      <c r="BF398" s="163">
        <f>IF(N398="snížená",J398,0)</f>
        <v>0</v>
      </c>
      <c r="BG398" s="163">
        <f>IF(N398="zákl. přenesená",J398,0)</f>
        <v>0</v>
      </c>
      <c r="BH398" s="163">
        <f>IF(N398="sníž. přenesená",J398,0)</f>
        <v>0</v>
      </c>
      <c r="BI398" s="163">
        <f>IF(N398="nulová",J398,0)</f>
        <v>0</v>
      </c>
      <c r="BJ398" s="24" t="s">
        <v>77</v>
      </c>
      <c r="BK398" s="163">
        <f>ROUND(I398*H398,2)</f>
        <v>0</v>
      </c>
      <c r="BL398" s="24" t="s">
        <v>223</v>
      </c>
      <c r="BM398" s="24" t="s">
        <v>883</v>
      </c>
    </row>
    <row r="399" spans="2:65" s="11" customFormat="1">
      <c r="B399" s="164"/>
      <c r="D399" s="165" t="s">
        <v>143</v>
      </c>
      <c r="E399" s="166" t="s">
        <v>5</v>
      </c>
      <c r="F399" s="167" t="s">
        <v>178</v>
      </c>
      <c r="H399" s="168">
        <v>48</v>
      </c>
      <c r="L399" s="164"/>
      <c r="M399" s="169"/>
      <c r="N399" s="170"/>
      <c r="O399" s="170"/>
      <c r="P399" s="170"/>
      <c r="Q399" s="170"/>
      <c r="R399" s="170"/>
      <c r="S399" s="170"/>
      <c r="T399" s="171"/>
      <c r="AT399" s="166" t="s">
        <v>143</v>
      </c>
      <c r="AU399" s="166" t="s">
        <v>82</v>
      </c>
      <c r="AV399" s="11" t="s">
        <v>82</v>
      </c>
      <c r="AW399" s="11" t="s">
        <v>36</v>
      </c>
      <c r="AX399" s="11" t="s">
        <v>72</v>
      </c>
      <c r="AY399" s="166" t="s">
        <v>133</v>
      </c>
    </row>
    <row r="400" spans="2:65" s="11" customFormat="1">
      <c r="B400" s="164"/>
      <c r="D400" s="165" t="s">
        <v>143</v>
      </c>
      <c r="E400" s="166" t="s">
        <v>5</v>
      </c>
      <c r="F400" s="167" t="s">
        <v>884</v>
      </c>
      <c r="H400" s="168">
        <v>36</v>
      </c>
      <c r="L400" s="164"/>
      <c r="M400" s="169"/>
      <c r="N400" s="170"/>
      <c r="O400" s="170"/>
      <c r="P400" s="170"/>
      <c r="Q400" s="170"/>
      <c r="R400" s="170"/>
      <c r="S400" s="170"/>
      <c r="T400" s="171"/>
      <c r="AT400" s="166" t="s">
        <v>143</v>
      </c>
      <c r="AU400" s="166" t="s">
        <v>82</v>
      </c>
      <c r="AV400" s="11" t="s">
        <v>82</v>
      </c>
      <c r="AW400" s="11" t="s">
        <v>36</v>
      </c>
      <c r="AX400" s="11" t="s">
        <v>72</v>
      </c>
      <c r="AY400" s="166" t="s">
        <v>133</v>
      </c>
    </row>
    <row r="401" spans="2:65" s="11" customFormat="1">
      <c r="B401" s="164"/>
      <c r="D401" s="165" t="s">
        <v>143</v>
      </c>
      <c r="E401" s="166" t="s">
        <v>5</v>
      </c>
      <c r="F401" s="167" t="s">
        <v>885</v>
      </c>
      <c r="H401" s="168">
        <v>7.6</v>
      </c>
      <c r="L401" s="164"/>
      <c r="M401" s="169"/>
      <c r="N401" s="170"/>
      <c r="O401" s="170"/>
      <c r="P401" s="170"/>
      <c r="Q401" s="170"/>
      <c r="R401" s="170"/>
      <c r="S401" s="170"/>
      <c r="T401" s="171"/>
      <c r="AT401" s="166" t="s">
        <v>143</v>
      </c>
      <c r="AU401" s="166" t="s">
        <v>82</v>
      </c>
      <c r="AV401" s="11" t="s">
        <v>82</v>
      </c>
      <c r="AW401" s="11" t="s">
        <v>36</v>
      </c>
      <c r="AX401" s="11" t="s">
        <v>72</v>
      </c>
      <c r="AY401" s="166" t="s">
        <v>133</v>
      </c>
    </row>
    <row r="402" spans="2:65" s="11" customFormat="1">
      <c r="B402" s="164"/>
      <c r="D402" s="165" t="s">
        <v>143</v>
      </c>
      <c r="E402" s="166" t="s">
        <v>5</v>
      </c>
      <c r="F402" s="167" t="s">
        <v>886</v>
      </c>
      <c r="H402" s="168">
        <v>2</v>
      </c>
      <c r="L402" s="164"/>
      <c r="M402" s="169"/>
      <c r="N402" s="170"/>
      <c r="O402" s="170"/>
      <c r="P402" s="170"/>
      <c r="Q402" s="170"/>
      <c r="R402" s="170"/>
      <c r="S402" s="170"/>
      <c r="T402" s="171"/>
      <c r="AT402" s="166" t="s">
        <v>143</v>
      </c>
      <c r="AU402" s="166" t="s">
        <v>82</v>
      </c>
      <c r="AV402" s="11" t="s">
        <v>82</v>
      </c>
      <c r="AW402" s="11" t="s">
        <v>36</v>
      </c>
      <c r="AX402" s="11" t="s">
        <v>72</v>
      </c>
      <c r="AY402" s="166" t="s">
        <v>133</v>
      </c>
    </row>
    <row r="403" spans="2:65" s="11" customFormat="1">
      <c r="B403" s="164"/>
      <c r="D403" s="165" t="s">
        <v>143</v>
      </c>
      <c r="E403" s="166" t="s">
        <v>5</v>
      </c>
      <c r="F403" s="167" t="s">
        <v>887</v>
      </c>
      <c r="H403" s="168">
        <v>1.5</v>
      </c>
      <c r="L403" s="164"/>
      <c r="M403" s="169"/>
      <c r="N403" s="170"/>
      <c r="O403" s="170"/>
      <c r="P403" s="170"/>
      <c r="Q403" s="170"/>
      <c r="R403" s="170"/>
      <c r="S403" s="170"/>
      <c r="T403" s="171"/>
      <c r="AT403" s="166" t="s">
        <v>143</v>
      </c>
      <c r="AU403" s="166" t="s">
        <v>82</v>
      </c>
      <c r="AV403" s="11" t="s">
        <v>82</v>
      </c>
      <c r="AW403" s="11" t="s">
        <v>36</v>
      </c>
      <c r="AX403" s="11" t="s">
        <v>72</v>
      </c>
      <c r="AY403" s="166" t="s">
        <v>133</v>
      </c>
    </row>
    <row r="404" spans="2:65" s="12" customFormat="1">
      <c r="B404" s="181"/>
      <c r="D404" s="165" t="s">
        <v>143</v>
      </c>
      <c r="E404" s="182" t="s">
        <v>5</v>
      </c>
      <c r="F404" s="183" t="s">
        <v>180</v>
      </c>
      <c r="H404" s="184">
        <v>95.1</v>
      </c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143</v>
      </c>
      <c r="AU404" s="182" t="s">
        <v>82</v>
      </c>
      <c r="AV404" s="12" t="s">
        <v>141</v>
      </c>
      <c r="AW404" s="12" t="s">
        <v>36</v>
      </c>
      <c r="AX404" s="12" t="s">
        <v>77</v>
      </c>
      <c r="AY404" s="182" t="s">
        <v>133</v>
      </c>
    </row>
    <row r="405" spans="2:65" s="1" customFormat="1" ht="16.5" customHeight="1">
      <c r="B405" s="152"/>
      <c r="C405" s="172" t="s">
        <v>888</v>
      </c>
      <c r="D405" s="172" t="s">
        <v>148</v>
      </c>
      <c r="E405" s="173" t="s">
        <v>889</v>
      </c>
      <c r="F405" s="174" t="s">
        <v>890</v>
      </c>
      <c r="G405" s="175" t="s">
        <v>5</v>
      </c>
      <c r="H405" s="176">
        <v>99.855000000000004</v>
      </c>
      <c r="I405" s="177">
        <v>0</v>
      </c>
      <c r="J405" s="177">
        <f>ROUND(I405*H405,2)</f>
        <v>0</v>
      </c>
      <c r="K405" s="174" t="s">
        <v>5</v>
      </c>
      <c r="L405" s="178"/>
      <c r="M405" s="179" t="s">
        <v>5</v>
      </c>
      <c r="N405" s="180" t="s">
        <v>43</v>
      </c>
      <c r="O405" s="161">
        <v>0</v>
      </c>
      <c r="P405" s="161">
        <f>O405*H405</f>
        <v>0</v>
      </c>
      <c r="Q405" s="161">
        <v>3.3E-4</v>
      </c>
      <c r="R405" s="161">
        <f>Q405*H405</f>
        <v>3.2952149999999999E-2</v>
      </c>
      <c r="S405" s="161">
        <v>0</v>
      </c>
      <c r="T405" s="162">
        <f>S405*H405</f>
        <v>0</v>
      </c>
      <c r="AR405" s="24" t="s">
        <v>302</v>
      </c>
      <c r="AT405" s="24" t="s">
        <v>148</v>
      </c>
      <c r="AU405" s="24" t="s">
        <v>82</v>
      </c>
      <c r="AY405" s="24" t="s">
        <v>133</v>
      </c>
      <c r="BE405" s="163">
        <f>IF(N405="základní",J405,0)</f>
        <v>0</v>
      </c>
      <c r="BF405" s="163">
        <f>IF(N405="snížená",J405,0)</f>
        <v>0</v>
      </c>
      <c r="BG405" s="163">
        <f>IF(N405="zákl. přenesená",J405,0)</f>
        <v>0</v>
      </c>
      <c r="BH405" s="163">
        <f>IF(N405="sníž. přenesená",J405,0)</f>
        <v>0</v>
      </c>
      <c r="BI405" s="163">
        <f>IF(N405="nulová",J405,0)</f>
        <v>0</v>
      </c>
      <c r="BJ405" s="24" t="s">
        <v>77</v>
      </c>
      <c r="BK405" s="163">
        <f>ROUND(I405*H405,2)</f>
        <v>0</v>
      </c>
      <c r="BL405" s="24" t="s">
        <v>223</v>
      </c>
      <c r="BM405" s="24" t="s">
        <v>891</v>
      </c>
    </row>
    <row r="406" spans="2:65" s="11" customFormat="1">
      <c r="B406" s="164"/>
      <c r="D406" s="165" t="s">
        <v>143</v>
      </c>
      <c r="F406" s="167" t="s">
        <v>892</v>
      </c>
      <c r="H406" s="168">
        <v>99.855000000000004</v>
      </c>
      <c r="L406" s="164"/>
      <c r="M406" s="169"/>
      <c r="N406" s="170"/>
      <c r="O406" s="170"/>
      <c r="P406" s="170"/>
      <c r="Q406" s="170"/>
      <c r="R406" s="170"/>
      <c r="S406" s="170"/>
      <c r="T406" s="171"/>
      <c r="AT406" s="166" t="s">
        <v>143</v>
      </c>
      <c r="AU406" s="166" t="s">
        <v>82</v>
      </c>
      <c r="AV406" s="11" t="s">
        <v>82</v>
      </c>
      <c r="AW406" s="11" t="s">
        <v>6</v>
      </c>
      <c r="AX406" s="11" t="s">
        <v>77</v>
      </c>
      <c r="AY406" s="166" t="s">
        <v>133</v>
      </c>
    </row>
    <row r="407" spans="2:65" s="1" customFormat="1" ht="16.5" customHeight="1">
      <c r="B407" s="152"/>
      <c r="C407" s="153" t="s">
        <v>893</v>
      </c>
      <c r="D407" s="153" t="s">
        <v>136</v>
      </c>
      <c r="E407" s="154" t="s">
        <v>894</v>
      </c>
      <c r="F407" s="155" t="s">
        <v>895</v>
      </c>
      <c r="G407" s="156" t="s">
        <v>160</v>
      </c>
      <c r="H407" s="157">
        <v>147</v>
      </c>
      <c r="I407" s="158">
        <v>0</v>
      </c>
      <c r="J407" s="158">
        <f>ROUND(I407*H407,2)</f>
        <v>0</v>
      </c>
      <c r="K407" s="155" t="s">
        <v>140</v>
      </c>
      <c r="L407" s="39"/>
      <c r="M407" s="159" t="s">
        <v>5</v>
      </c>
      <c r="N407" s="160" t="s">
        <v>43</v>
      </c>
      <c r="O407" s="161">
        <v>3.3000000000000002E-2</v>
      </c>
      <c r="P407" s="161">
        <f>O407*H407</f>
        <v>4.851</v>
      </c>
      <c r="Q407" s="161">
        <v>2.0000000000000001E-4</v>
      </c>
      <c r="R407" s="161">
        <f>Q407*H407</f>
        <v>2.9400000000000003E-2</v>
      </c>
      <c r="S407" s="161">
        <v>0</v>
      </c>
      <c r="T407" s="162">
        <f>S407*H407</f>
        <v>0</v>
      </c>
      <c r="AR407" s="24" t="s">
        <v>223</v>
      </c>
      <c r="AT407" s="24" t="s">
        <v>136</v>
      </c>
      <c r="AU407" s="24" t="s">
        <v>82</v>
      </c>
      <c r="AY407" s="24" t="s">
        <v>133</v>
      </c>
      <c r="BE407" s="163">
        <f>IF(N407="základní",J407,0)</f>
        <v>0</v>
      </c>
      <c r="BF407" s="163">
        <f>IF(N407="snížená",J407,0)</f>
        <v>0</v>
      </c>
      <c r="BG407" s="163">
        <f>IF(N407="zákl. přenesená",J407,0)</f>
        <v>0</v>
      </c>
      <c r="BH407" s="163">
        <f>IF(N407="sníž. přenesená",J407,0)</f>
        <v>0</v>
      </c>
      <c r="BI407" s="163">
        <f>IF(N407="nulová",J407,0)</f>
        <v>0</v>
      </c>
      <c r="BJ407" s="24" t="s">
        <v>77</v>
      </c>
      <c r="BK407" s="163">
        <f>ROUND(I407*H407,2)</f>
        <v>0</v>
      </c>
      <c r="BL407" s="24" t="s">
        <v>223</v>
      </c>
      <c r="BM407" s="24" t="s">
        <v>896</v>
      </c>
    </row>
    <row r="408" spans="2:65" s="13" customFormat="1">
      <c r="B408" s="188"/>
      <c r="D408" s="165" t="s">
        <v>143</v>
      </c>
      <c r="E408" s="189" t="s">
        <v>5</v>
      </c>
      <c r="F408" s="190" t="s">
        <v>872</v>
      </c>
      <c r="H408" s="189" t="s">
        <v>5</v>
      </c>
      <c r="L408" s="188"/>
      <c r="M408" s="191"/>
      <c r="N408" s="192"/>
      <c r="O408" s="192"/>
      <c r="P408" s="192"/>
      <c r="Q408" s="192"/>
      <c r="R408" s="192"/>
      <c r="S408" s="192"/>
      <c r="T408" s="193"/>
      <c r="AT408" s="189" t="s">
        <v>143</v>
      </c>
      <c r="AU408" s="189" t="s">
        <v>82</v>
      </c>
      <c r="AV408" s="13" t="s">
        <v>77</v>
      </c>
      <c r="AW408" s="13" t="s">
        <v>36</v>
      </c>
      <c r="AX408" s="13" t="s">
        <v>72</v>
      </c>
      <c r="AY408" s="189" t="s">
        <v>133</v>
      </c>
    </row>
    <row r="409" spans="2:65" s="11" customFormat="1">
      <c r="B409" s="164"/>
      <c r="D409" s="165" t="s">
        <v>143</v>
      </c>
      <c r="E409" s="166" t="s">
        <v>5</v>
      </c>
      <c r="F409" s="167" t="s">
        <v>873</v>
      </c>
      <c r="H409" s="168">
        <v>63</v>
      </c>
      <c r="L409" s="164"/>
      <c r="M409" s="169"/>
      <c r="N409" s="170"/>
      <c r="O409" s="170"/>
      <c r="P409" s="170"/>
      <c r="Q409" s="170"/>
      <c r="R409" s="170"/>
      <c r="S409" s="170"/>
      <c r="T409" s="171"/>
      <c r="AT409" s="166" t="s">
        <v>143</v>
      </c>
      <c r="AU409" s="166" t="s">
        <v>82</v>
      </c>
      <c r="AV409" s="11" t="s">
        <v>82</v>
      </c>
      <c r="AW409" s="11" t="s">
        <v>36</v>
      </c>
      <c r="AX409" s="11" t="s">
        <v>72</v>
      </c>
      <c r="AY409" s="166" t="s">
        <v>133</v>
      </c>
    </row>
    <row r="410" spans="2:65" s="11" customFormat="1">
      <c r="B410" s="164"/>
      <c r="D410" s="165" t="s">
        <v>143</v>
      </c>
      <c r="E410" s="166" t="s">
        <v>5</v>
      </c>
      <c r="F410" s="167" t="s">
        <v>874</v>
      </c>
      <c r="H410" s="168">
        <v>84</v>
      </c>
      <c r="L410" s="164"/>
      <c r="M410" s="169"/>
      <c r="N410" s="170"/>
      <c r="O410" s="170"/>
      <c r="P410" s="170"/>
      <c r="Q410" s="170"/>
      <c r="R410" s="170"/>
      <c r="S410" s="170"/>
      <c r="T410" s="171"/>
      <c r="AT410" s="166" t="s">
        <v>143</v>
      </c>
      <c r="AU410" s="166" t="s">
        <v>82</v>
      </c>
      <c r="AV410" s="11" t="s">
        <v>82</v>
      </c>
      <c r="AW410" s="11" t="s">
        <v>36</v>
      </c>
      <c r="AX410" s="11" t="s">
        <v>72</v>
      </c>
      <c r="AY410" s="166" t="s">
        <v>133</v>
      </c>
    </row>
    <row r="411" spans="2:65" s="12" customFormat="1">
      <c r="B411" s="181"/>
      <c r="D411" s="165" t="s">
        <v>143</v>
      </c>
      <c r="E411" s="182" t="s">
        <v>5</v>
      </c>
      <c r="F411" s="183" t="s">
        <v>180</v>
      </c>
      <c r="H411" s="184">
        <v>147</v>
      </c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143</v>
      </c>
      <c r="AU411" s="182" t="s">
        <v>82</v>
      </c>
      <c r="AV411" s="12" t="s">
        <v>141</v>
      </c>
      <c r="AW411" s="12" t="s">
        <v>36</v>
      </c>
      <c r="AX411" s="12" t="s">
        <v>77</v>
      </c>
      <c r="AY411" s="182" t="s">
        <v>133</v>
      </c>
    </row>
    <row r="412" spans="2:65" s="1" customFormat="1" ht="25.5" customHeight="1">
      <c r="B412" s="152"/>
      <c r="C412" s="153" t="s">
        <v>897</v>
      </c>
      <c r="D412" s="153" t="s">
        <v>136</v>
      </c>
      <c r="E412" s="154" t="s">
        <v>898</v>
      </c>
      <c r="F412" s="155" t="s">
        <v>899</v>
      </c>
      <c r="G412" s="156" t="s">
        <v>160</v>
      </c>
      <c r="H412" s="157">
        <v>147</v>
      </c>
      <c r="I412" s="158">
        <v>0</v>
      </c>
      <c r="J412" s="158">
        <f>ROUND(I412*H412,2)</f>
        <v>0</v>
      </c>
      <c r="K412" s="155" t="s">
        <v>140</v>
      </c>
      <c r="L412" s="39"/>
      <c r="M412" s="159" t="s">
        <v>5</v>
      </c>
      <c r="N412" s="160" t="s">
        <v>43</v>
      </c>
      <c r="O412" s="161">
        <v>6.4000000000000001E-2</v>
      </c>
      <c r="P412" s="161">
        <f>O412*H412</f>
        <v>9.4079999999999995</v>
      </c>
      <c r="Q412" s="161">
        <v>2.9E-4</v>
      </c>
      <c r="R412" s="161">
        <f>Q412*H412</f>
        <v>4.2630000000000001E-2</v>
      </c>
      <c r="S412" s="161">
        <v>0</v>
      </c>
      <c r="T412" s="162">
        <f>S412*H412</f>
        <v>0</v>
      </c>
      <c r="AR412" s="24" t="s">
        <v>223</v>
      </c>
      <c r="AT412" s="24" t="s">
        <v>136</v>
      </c>
      <c r="AU412" s="24" t="s">
        <v>82</v>
      </c>
      <c r="AY412" s="24" t="s">
        <v>133</v>
      </c>
      <c r="BE412" s="163">
        <f>IF(N412="základní",J412,0)</f>
        <v>0</v>
      </c>
      <c r="BF412" s="163">
        <f>IF(N412="snížená",J412,0)</f>
        <v>0</v>
      </c>
      <c r="BG412" s="163">
        <f>IF(N412="zákl. přenesená",J412,0)</f>
        <v>0</v>
      </c>
      <c r="BH412" s="163">
        <f>IF(N412="sníž. přenesená",J412,0)</f>
        <v>0</v>
      </c>
      <c r="BI412" s="163">
        <f>IF(N412="nulová",J412,0)</f>
        <v>0</v>
      </c>
      <c r="BJ412" s="24" t="s">
        <v>77</v>
      </c>
      <c r="BK412" s="163">
        <f>ROUND(I412*H412,2)</f>
        <v>0</v>
      </c>
      <c r="BL412" s="24" t="s">
        <v>223</v>
      </c>
      <c r="BM412" s="24" t="s">
        <v>900</v>
      </c>
    </row>
    <row r="413" spans="2:65" s="11" customFormat="1">
      <c r="B413" s="164"/>
      <c r="D413" s="165" t="s">
        <v>143</v>
      </c>
      <c r="E413" s="166" t="s">
        <v>5</v>
      </c>
      <c r="F413" s="167" t="s">
        <v>901</v>
      </c>
      <c r="H413" s="168">
        <v>147</v>
      </c>
      <c r="L413" s="164"/>
      <c r="M413" s="169"/>
      <c r="N413" s="170"/>
      <c r="O413" s="170"/>
      <c r="P413" s="170"/>
      <c r="Q413" s="170"/>
      <c r="R413" s="170"/>
      <c r="S413" s="170"/>
      <c r="T413" s="171"/>
      <c r="AT413" s="166" t="s">
        <v>143</v>
      </c>
      <c r="AU413" s="166" t="s">
        <v>82</v>
      </c>
      <c r="AV413" s="11" t="s">
        <v>82</v>
      </c>
      <c r="AW413" s="11" t="s">
        <v>36</v>
      </c>
      <c r="AX413" s="11" t="s">
        <v>77</v>
      </c>
      <c r="AY413" s="166" t="s">
        <v>133</v>
      </c>
    </row>
    <row r="414" spans="2:65" s="1" customFormat="1" ht="25.5" customHeight="1">
      <c r="B414" s="152"/>
      <c r="C414" s="153" t="s">
        <v>902</v>
      </c>
      <c r="D414" s="153" t="s">
        <v>136</v>
      </c>
      <c r="E414" s="154" t="s">
        <v>903</v>
      </c>
      <c r="F414" s="155" t="s">
        <v>904</v>
      </c>
      <c r="G414" s="156" t="s">
        <v>160</v>
      </c>
      <c r="H414" s="157">
        <v>91</v>
      </c>
      <c r="I414" s="158">
        <v>0</v>
      </c>
      <c r="J414" s="158">
        <f>ROUND(I414*H414,2)</f>
        <v>0</v>
      </c>
      <c r="K414" s="155" t="s">
        <v>140</v>
      </c>
      <c r="L414" s="39"/>
      <c r="M414" s="159" t="s">
        <v>5</v>
      </c>
      <c r="N414" s="160" t="s">
        <v>43</v>
      </c>
      <c r="O414" s="161">
        <v>0.112</v>
      </c>
      <c r="P414" s="161">
        <f>O414*H414</f>
        <v>10.192</v>
      </c>
      <c r="Q414" s="161">
        <v>2.5999999999999998E-4</v>
      </c>
      <c r="R414" s="161">
        <f>Q414*H414</f>
        <v>2.3659999999999997E-2</v>
      </c>
      <c r="S414" s="161">
        <v>0</v>
      </c>
      <c r="T414" s="162">
        <f>S414*H414</f>
        <v>0</v>
      </c>
      <c r="AR414" s="24" t="s">
        <v>223</v>
      </c>
      <c r="AT414" s="24" t="s">
        <v>136</v>
      </c>
      <c r="AU414" s="24" t="s">
        <v>82</v>
      </c>
      <c r="AY414" s="24" t="s">
        <v>133</v>
      </c>
      <c r="BE414" s="163">
        <f>IF(N414="základní",J414,0)</f>
        <v>0</v>
      </c>
      <c r="BF414" s="163">
        <f>IF(N414="snížená",J414,0)</f>
        <v>0</v>
      </c>
      <c r="BG414" s="163">
        <f>IF(N414="zákl. přenesená",J414,0)</f>
        <v>0</v>
      </c>
      <c r="BH414" s="163">
        <f>IF(N414="sníž. přenesená",J414,0)</f>
        <v>0</v>
      </c>
      <c r="BI414" s="163">
        <f>IF(N414="nulová",J414,0)</f>
        <v>0</v>
      </c>
      <c r="BJ414" s="24" t="s">
        <v>77</v>
      </c>
      <c r="BK414" s="163">
        <f>ROUND(I414*H414,2)</f>
        <v>0</v>
      </c>
      <c r="BL414" s="24" t="s">
        <v>223</v>
      </c>
      <c r="BM414" s="24" t="s">
        <v>905</v>
      </c>
    </row>
    <row r="415" spans="2:65" s="11" customFormat="1">
      <c r="B415" s="164"/>
      <c r="D415" s="165" t="s">
        <v>143</v>
      </c>
      <c r="E415" s="166" t="s">
        <v>5</v>
      </c>
      <c r="F415" s="167" t="s">
        <v>867</v>
      </c>
      <c r="H415" s="168">
        <v>91</v>
      </c>
      <c r="L415" s="164"/>
      <c r="M415" s="169"/>
      <c r="N415" s="170"/>
      <c r="O415" s="170"/>
      <c r="P415" s="170"/>
      <c r="Q415" s="170"/>
      <c r="R415" s="170"/>
      <c r="S415" s="170"/>
      <c r="T415" s="171"/>
      <c r="AT415" s="166" t="s">
        <v>143</v>
      </c>
      <c r="AU415" s="166" t="s">
        <v>82</v>
      </c>
      <c r="AV415" s="11" t="s">
        <v>82</v>
      </c>
      <c r="AW415" s="11" t="s">
        <v>36</v>
      </c>
      <c r="AX415" s="11" t="s">
        <v>77</v>
      </c>
      <c r="AY415" s="166" t="s">
        <v>133</v>
      </c>
    </row>
    <row r="416" spans="2:65" s="1" customFormat="1" ht="16.5" customHeight="1">
      <c r="B416" s="152"/>
      <c r="C416" s="153" t="s">
        <v>906</v>
      </c>
      <c r="D416" s="153" t="s">
        <v>136</v>
      </c>
      <c r="E416" s="154" t="s">
        <v>907</v>
      </c>
      <c r="F416" s="155" t="s">
        <v>908</v>
      </c>
      <c r="G416" s="156" t="s">
        <v>160</v>
      </c>
      <c r="H416" s="157">
        <v>25.92</v>
      </c>
      <c r="I416" s="158">
        <v>0</v>
      </c>
      <c r="J416" s="158">
        <f>ROUND(I416*H416,2)</f>
        <v>0</v>
      </c>
      <c r="K416" s="155" t="s">
        <v>5</v>
      </c>
      <c r="L416" s="39"/>
      <c r="M416" s="159" t="s">
        <v>5</v>
      </c>
      <c r="N416" s="160" t="s">
        <v>43</v>
      </c>
      <c r="O416" s="161">
        <v>0.20899999999999999</v>
      </c>
      <c r="P416" s="161">
        <f>O416*H416</f>
        <v>5.4172799999999999</v>
      </c>
      <c r="Q416" s="161">
        <v>2.5999999999999998E-4</v>
      </c>
      <c r="R416" s="161">
        <f>Q416*H416</f>
        <v>6.7391999999999999E-3</v>
      </c>
      <c r="S416" s="161">
        <v>0</v>
      </c>
      <c r="T416" s="162">
        <f>S416*H416</f>
        <v>0</v>
      </c>
      <c r="AR416" s="24" t="s">
        <v>223</v>
      </c>
      <c r="AT416" s="24" t="s">
        <v>136</v>
      </c>
      <c r="AU416" s="24" t="s">
        <v>82</v>
      </c>
      <c r="AY416" s="24" t="s">
        <v>133</v>
      </c>
      <c r="BE416" s="163">
        <f>IF(N416="základní",J416,0)</f>
        <v>0</v>
      </c>
      <c r="BF416" s="163">
        <f>IF(N416="snížená",J416,0)</f>
        <v>0</v>
      </c>
      <c r="BG416" s="163">
        <f>IF(N416="zákl. přenesená",J416,0)</f>
        <v>0</v>
      </c>
      <c r="BH416" s="163">
        <f>IF(N416="sníž. přenesená",J416,0)</f>
        <v>0</v>
      </c>
      <c r="BI416" s="163">
        <f>IF(N416="nulová",J416,0)</f>
        <v>0</v>
      </c>
      <c r="BJ416" s="24" t="s">
        <v>77</v>
      </c>
      <c r="BK416" s="163">
        <f>ROUND(I416*H416,2)</f>
        <v>0</v>
      </c>
      <c r="BL416" s="24" t="s">
        <v>223</v>
      </c>
      <c r="BM416" s="24" t="s">
        <v>909</v>
      </c>
    </row>
    <row r="417" spans="2:65" s="11" customFormat="1">
      <c r="B417" s="164"/>
      <c r="D417" s="165" t="s">
        <v>143</v>
      </c>
      <c r="E417" s="166" t="s">
        <v>5</v>
      </c>
      <c r="F417" s="167" t="s">
        <v>910</v>
      </c>
      <c r="H417" s="168">
        <v>25.92</v>
      </c>
      <c r="L417" s="164"/>
      <c r="M417" s="169"/>
      <c r="N417" s="170"/>
      <c r="O417" s="170"/>
      <c r="P417" s="170"/>
      <c r="Q417" s="170"/>
      <c r="R417" s="170"/>
      <c r="S417" s="170"/>
      <c r="T417" s="171"/>
      <c r="AT417" s="166" t="s">
        <v>143</v>
      </c>
      <c r="AU417" s="166" t="s">
        <v>82</v>
      </c>
      <c r="AV417" s="11" t="s">
        <v>82</v>
      </c>
      <c r="AW417" s="11" t="s">
        <v>36</v>
      </c>
      <c r="AX417" s="11" t="s">
        <v>72</v>
      </c>
      <c r="AY417" s="166" t="s">
        <v>133</v>
      </c>
    </row>
    <row r="418" spans="2:65" s="12" customFormat="1">
      <c r="B418" s="181"/>
      <c r="D418" s="165" t="s">
        <v>143</v>
      </c>
      <c r="E418" s="182" t="s">
        <v>5</v>
      </c>
      <c r="F418" s="183" t="s">
        <v>180</v>
      </c>
      <c r="H418" s="184">
        <v>25.92</v>
      </c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143</v>
      </c>
      <c r="AU418" s="182" t="s">
        <v>82</v>
      </c>
      <c r="AV418" s="12" t="s">
        <v>141</v>
      </c>
      <c r="AW418" s="12" t="s">
        <v>36</v>
      </c>
      <c r="AX418" s="12" t="s">
        <v>77</v>
      </c>
      <c r="AY418" s="182" t="s">
        <v>133</v>
      </c>
    </row>
    <row r="419" spans="2:65" s="10" customFormat="1" ht="37.35" customHeight="1">
      <c r="B419" s="140"/>
      <c r="D419" s="141" t="s">
        <v>71</v>
      </c>
      <c r="E419" s="142" t="s">
        <v>148</v>
      </c>
      <c r="F419" s="142" t="s">
        <v>911</v>
      </c>
      <c r="J419" s="143">
        <f>BK419</f>
        <v>0</v>
      </c>
      <c r="L419" s="140"/>
      <c r="M419" s="144"/>
      <c r="N419" s="145"/>
      <c r="O419" s="145"/>
      <c r="P419" s="146">
        <f>P420</f>
        <v>14.441500000000001</v>
      </c>
      <c r="Q419" s="145"/>
      <c r="R419" s="146">
        <f>R420</f>
        <v>2.2105E-2</v>
      </c>
      <c r="S419" s="145"/>
      <c r="T419" s="147">
        <f>T420</f>
        <v>0</v>
      </c>
      <c r="AR419" s="141" t="s">
        <v>134</v>
      </c>
      <c r="AT419" s="148" t="s">
        <v>71</v>
      </c>
      <c r="AU419" s="148" t="s">
        <v>72</v>
      </c>
      <c r="AY419" s="141" t="s">
        <v>133</v>
      </c>
      <c r="BK419" s="149">
        <f>BK420</f>
        <v>0</v>
      </c>
    </row>
    <row r="420" spans="2:65" s="10" customFormat="1" ht="19.899999999999999" customHeight="1">
      <c r="B420" s="140"/>
      <c r="D420" s="141" t="s">
        <v>71</v>
      </c>
      <c r="E420" s="150" t="s">
        <v>912</v>
      </c>
      <c r="F420" s="150" t="s">
        <v>913</v>
      </c>
      <c r="J420" s="151">
        <f>BK420</f>
        <v>0</v>
      </c>
      <c r="L420" s="140"/>
      <c r="M420" s="144"/>
      <c r="N420" s="145"/>
      <c r="O420" s="145"/>
      <c r="P420" s="146">
        <f>SUM(P421:P425)</f>
        <v>14.441500000000001</v>
      </c>
      <c r="Q420" s="145"/>
      <c r="R420" s="146">
        <f>SUM(R421:R425)</f>
        <v>2.2105E-2</v>
      </c>
      <c r="S420" s="145"/>
      <c r="T420" s="147">
        <f>SUM(T421:T425)</f>
        <v>0</v>
      </c>
      <c r="AR420" s="141" t="s">
        <v>134</v>
      </c>
      <c r="AT420" s="148" t="s">
        <v>71</v>
      </c>
      <c r="AU420" s="148" t="s">
        <v>77</v>
      </c>
      <c r="AY420" s="141" t="s">
        <v>133</v>
      </c>
      <c r="BK420" s="149">
        <f>SUM(BK421:BK425)</f>
        <v>0</v>
      </c>
    </row>
    <row r="421" spans="2:65" s="1" customFormat="1" ht="16.5" customHeight="1">
      <c r="B421" s="152"/>
      <c r="C421" s="153" t="s">
        <v>914</v>
      </c>
      <c r="D421" s="153" t="s">
        <v>136</v>
      </c>
      <c r="E421" s="154" t="s">
        <v>915</v>
      </c>
      <c r="F421" s="155" t="s">
        <v>916</v>
      </c>
      <c r="G421" s="156" t="s">
        <v>139</v>
      </c>
      <c r="H421" s="157">
        <v>4</v>
      </c>
      <c r="I421" s="158">
        <v>0</v>
      </c>
      <c r="J421" s="158">
        <f>ROUND(I421*H421,2)</f>
        <v>0</v>
      </c>
      <c r="K421" s="155" t="s">
        <v>140</v>
      </c>
      <c r="L421" s="39"/>
      <c r="M421" s="159" t="s">
        <v>5</v>
      </c>
      <c r="N421" s="160" t="s">
        <v>43</v>
      </c>
      <c r="O421" s="161">
        <v>0.152</v>
      </c>
      <c r="P421" s="161">
        <f>O421*H421</f>
        <v>0.60799999999999998</v>
      </c>
      <c r="Q421" s="161">
        <v>0</v>
      </c>
      <c r="R421" s="161">
        <f>Q421*H421</f>
        <v>0</v>
      </c>
      <c r="S421" s="161">
        <v>0</v>
      </c>
      <c r="T421" s="162">
        <f>S421*H421</f>
        <v>0</v>
      </c>
      <c r="AR421" s="24" t="s">
        <v>453</v>
      </c>
      <c r="AT421" s="24" t="s">
        <v>136</v>
      </c>
      <c r="AU421" s="24" t="s">
        <v>82</v>
      </c>
      <c r="AY421" s="24" t="s">
        <v>133</v>
      </c>
      <c r="BE421" s="163">
        <f>IF(N421="základní",J421,0)</f>
        <v>0</v>
      </c>
      <c r="BF421" s="163">
        <f>IF(N421="snížená",J421,0)</f>
        <v>0</v>
      </c>
      <c r="BG421" s="163">
        <f>IF(N421="zákl. přenesená",J421,0)</f>
        <v>0</v>
      </c>
      <c r="BH421" s="163">
        <f>IF(N421="sníž. přenesená",J421,0)</f>
        <v>0</v>
      </c>
      <c r="BI421" s="163">
        <f>IF(N421="nulová",J421,0)</f>
        <v>0</v>
      </c>
      <c r="BJ421" s="24" t="s">
        <v>77</v>
      </c>
      <c r="BK421" s="163">
        <f>ROUND(I421*H421,2)</f>
        <v>0</v>
      </c>
      <c r="BL421" s="24" t="s">
        <v>453</v>
      </c>
      <c r="BM421" s="24" t="s">
        <v>917</v>
      </c>
    </row>
    <row r="422" spans="2:65" s="1" customFormat="1" ht="25.5" customHeight="1">
      <c r="B422" s="152"/>
      <c r="C422" s="153" t="s">
        <v>918</v>
      </c>
      <c r="D422" s="153" t="s">
        <v>136</v>
      </c>
      <c r="E422" s="154" t="s">
        <v>919</v>
      </c>
      <c r="F422" s="155" t="s">
        <v>920</v>
      </c>
      <c r="G422" s="156" t="s">
        <v>171</v>
      </c>
      <c r="H422" s="157">
        <v>11</v>
      </c>
      <c r="I422" s="158">
        <v>0</v>
      </c>
      <c r="J422" s="158">
        <f>ROUND(I422*H422,2)</f>
        <v>0</v>
      </c>
      <c r="K422" s="155" t="s">
        <v>140</v>
      </c>
      <c r="L422" s="39"/>
      <c r="M422" s="159" t="s">
        <v>5</v>
      </c>
      <c r="N422" s="160" t="s">
        <v>43</v>
      </c>
      <c r="O422" s="161">
        <v>0.30099999999999999</v>
      </c>
      <c r="P422" s="161">
        <f>O422*H422</f>
        <v>3.3109999999999999</v>
      </c>
      <c r="Q422" s="161">
        <v>0</v>
      </c>
      <c r="R422" s="161">
        <f>Q422*H422</f>
        <v>0</v>
      </c>
      <c r="S422" s="161">
        <v>0</v>
      </c>
      <c r="T422" s="162">
        <f>S422*H422</f>
        <v>0</v>
      </c>
      <c r="AR422" s="24" t="s">
        <v>453</v>
      </c>
      <c r="AT422" s="24" t="s">
        <v>136</v>
      </c>
      <c r="AU422" s="24" t="s">
        <v>82</v>
      </c>
      <c r="AY422" s="24" t="s">
        <v>133</v>
      </c>
      <c r="BE422" s="163">
        <f>IF(N422="základní",J422,0)</f>
        <v>0</v>
      </c>
      <c r="BF422" s="163">
        <f>IF(N422="snížená",J422,0)</f>
        <v>0</v>
      </c>
      <c r="BG422" s="163">
        <f>IF(N422="zákl. přenesená",J422,0)</f>
        <v>0</v>
      </c>
      <c r="BH422" s="163">
        <f>IF(N422="sníž. přenesená",J422,0)</f>
        <v>0</v>
      </c>
      <c r="BI422" s="163">
        <f>IF(N422="nulová",J422,0)</f>
        <v>0</v>
      </c>
      <c r="BJ422" s="24" t="s">
        <v>77</v>
      </c>
      <c r="BK422" s="163">
        <f>ROUND(I422*H422,2)</f>
        <v>0</v>
      </c>
      <c r="BL422" s="24" t="s">
        <v>453</v>
      </c>
      <c r="BM422" s="24" t="s">
        <v>921</v>
      </c>
    </row>
    <row r="423" spans="2:65" s="1" customFormat="1" ht="25.5" customHeight="1">
      <c r="B423" s="152"/>
      <c r="C423" s="153" t="s">
        <v>922</v>
      </c>
      <c r="D423" s="153" t="s">
        <v>136</v>
      </c>
      <c r="E423" s="154" t="s">
        <v>923</v>
      </c>
      <c r="F423" s="155" t="s">
        <v>924</v>
      </c>
      <c r="G423" s="156" t="s">
        <v>171</v>
      </c>
      <c r="H423" s="157">
        <v>15.5</v>
      </c>
      <c r="I423" s="158">
        <v>0</v>
      </c>
      <c r="J423" s="158">
        <f>ROUND(I423*H423,2)</f>
        <v>0</v>
      </c>
      <c r="K423" s="155" t="s">
        <v>140</v>
      </c>
      <c r="L423" s="39"/>
      <c r="M423" s="159" t="s">
        <v>5</v>
      </c>
      <c r="N423" s="160" t="s">
        <v>43</v>
      </c>
      <c r="O423" s="161">
        <v>0.23100000000000001</v>
      </c>
      <c r="P423" s="161">
        <f>O423*H423</f>
        <v>3.5805000000000002</v>
      </c>
      <c r="Q423" s="161">
        <v>0</v>
      </c>
      <c r="R423" s="161">
        <f>Q423*H423</f>
        <v>0</v>
      </c>
      <c r="S423" s="161">
        <v>0</v>
      </c>
      <c r="T423" s="162">
        <f>S423*H423</f>
        <v>0</v>
      </c>
      <c r="AR423" s="24" t="s">
        <v>453</v>
      </c>
      <c r="AT423" s="24" t="s">
        <v>136</v>
      </c>
      <c r="AU423" s="24" t="s">
        <v>82</v>
      </c>
      <c r="AY423" s="24" t="s">
        <v>133</v>
      </c>
      <c r="BE423" s="163">
        <f>IF(N423="základní",J423,0)</f>
        <v>0</v>
      </c>
      <c r="BF423" s="163">
        <f>IF(N423="snížená",J423,0)</f>
        <v>0</v>
      </c>
      <c r="BG423" s="163">
        <f>IF(N423="zákl. přenesená",J423,0)</f>
        <v>0</v>
      </c>
      <c r="BH423" s="163">
        <f>IF(N423="sníž. přenesená",J423,0)</f>
        <v>0</v>
      </c>
      <c r="BI423" s="163">
        <f>IF(N423="nulová",J423,0)</f>
        <v>0</v>
      </c>
      <c r="BJ423" s="24" t="s">
        <v>77</v>
      </c>
      <c r="BK423" s="163">
        <f>ROUND(I423*H423,2)</f>
        <v>0</v>
      </c>
      <c r="BL423" s="24" t="s">
        <v>453</v>
      </c>
      <c r="BM423" s="24" t="s">
        <v>925</v>
      </c>
    </row>
    <row r="424" spans="2:65" s="1" customFormat="1" ht="16.5" customHeight="1">
      <c r="B424" s="152"/>
      <c r="C424" s="153" t="s">
        <v>926</v>
      </c>
      <c r="D424" s="153" t="s">
        <v>136</v>
      </c>
      <c r="E424" s="154" t="s">
        <v>927</v>
      </c>
      <c r="F424" s="155" t="s">
        <v>928</v>
      </c>
      <c r="G424" s="156" t="s">
        <v>171</v>
      </c>
      <c r="H424" s="157">
        <v>15.5</v>
      </c>
      <c r="I424" s="158">
        <v>0</v>
      </c>
      <c r="J424" s="158">
        <f>ROUND(I424*H424,2)</f>
        <v>0</v>
      </c>
      <c r="K424" s="155" t="s">
        <v>140</v>
      </c>
      <c r="L424" s="39"/>
      <c r="M424" s="159" t="s">
        <v>5</v>
      </c>
      <c r="N424" s="160" t="s">
        <v>43</v>
      </c>
      <c r="O424" s="161">
        <v>0.29599999999999999</v>
      </c>
      <c r="P424" s="161">
        <f>O424*H424</f>
        <v>4.5880000000000001</v>
      </c>
      <c r="Q424" s="161">
        <v>8.3000000000000001E-4</v>
      </c>
      <c r="R424" s="161">
        <f>Q424*H424</f>
        <v>1.2865E-2</v>
      </c>
      <c r="S424" s="161">
        <v>0</v>
      </c>
      <c r="T424" s="162">
        <f>S424*H424</f>
        <v>0</v>
      </c>
      <c r="AR424" s="24" t="s">
        <v>453</v>
      </c>
      <c r="AT424" s="24" t="s">
        <v>136</v>
      </c>
      <c r="AU424" s="24" t="s">
        <v>82</v>
      </c>
      <c r="AY424" s="24" t="s">
        <v>133</v>
      </c>
      <c r="BE424" s="163">
        <f>IF(N424="základní",J424,0)</f>
        <v>0</v>
      </c>
      <c r="BF424" s="163">
        <f>IF(N424="snížená",J424,0)</f>
        <v>0</v>
      </c>
      <c r="BG424" s="163">
        <f>IF(N424="zákl. přenesená",J424,0)</f>
        <v>0</v>
      </c>
      <c r="BH424" s="163">
        <f>IF(N424="sníž. přenesená",J424,0)</f>
        <v>0</v>
      </c>
      <c r="BI424" s="163">
        <f>IF(N424="nulová",J424,0)</f>
        <v>0</v>
      </c>
      <c r="BJ424" s="24" t="s">
        <v>77</v>
      </c>
      <c r="BK424" s="163">
        <f>ROUND(I424*H424,2)</f>
        <v>0</v>
      </c>
      <c r="BL424" s="24" t="s">
        <v>453</v>
      </c>
      <c r="BM424" s="24" t="s">
        <v>929</v>
      </c>
    </row>
    <row r="425" spans="2:65" s="1" customFormat="1" ht="16.5" customHeight="1">
      <c r="B425" s="152"/>
      <c r="C425" s="153" t="s">
        <v>930</v>
      </c>
      <c r="D425" s="153" t="s">
        <v>136</v>
      </c>
      <c r="E425" s="154" t="s">
        <v>931</v>
      </c>
      <c r="F425" s="155" t="s">
        <v>932</v>
      </c>
      <c r="G425" s="156" t="s">
        <v>171</v>
      </c>
      <c r="H425" s="157">
        <v>11</v>
      </c>
      <c r="I425" s="158">
        <v>0</v>
      </c>
      <c r="J425" s="158">
        <f>ROUND(I425*H425,2)</f>
        <v>0</v>
      </c>
      <c r="K425" s="155" t="s">
        <v>140</v>
      </c>
      <c r="L425" s="39"/>
      <c r="M425" s="159" t="s">
        <v>5</v>
      </c>
      <c r="N425" s="160" t="s">
        <v>43</v>
      </c>
      <c r="O425" s="161">
        <v>0.214</v>
      </c>
      <c r="P425" s="161">
        <f>O425*H425</f>
        <v>2.3540000000000001</v>
      </c>
      <c r="Q425" s="161">
        <v>8.4000000000000003E-4</v>
      </c>
      <c r="R425" s="161">
        <f>Q425*H425</f>
        <v>9.2399999999999999E-3</v>
      </c>
      <c r="S425" s="161">
        <v>0</v>
      </c>
      <c r="T425" s="162">
        <f>S425*H425</f>
        <v>0</v>
      </c>
      <c r="AR425" s="24" t="s">
        <v>453</v>
      </c>
      <c r="AT425" s="24" t="s">
        <v>136</v>
      </c>
      <c r="AU425" s="24" t="s">
        <v>82</v>
      </c>
      <c r="AY425" s="24" t="s">
        <v>133</v>
      </c>
      <c r="BE425" s="163">
        <f>IF(N425="základní",J425,0)</f>
        <v>0</v>
      </c>
      <c r="BF425" s="163">
        <f>IF(N425="snížená",J425,0)</f>
        <v>0</v>
      </c>
      <c r="BG425" s="163">
        <f>IF(N425="zákl. přenesená",J425,0)</f>
        <v>0</v>
      </c>
      <c r="BH425" s="163">
        <f>IF(N425="sníž. přenesená",J425,0)</f>
        <v>0</v>
      </c>
      <c r="BI425" s="163">
        <f>IF(N425="nulová",J425,0)</f>
        <v>0</v>
      </c>
      <c r="BJ425" s="24" t="s">
        <v>77</v>
      </c>
      <c r="BK425" s="163">
        <f>ROUND(I425*H425,2)</f>
        <v>0</v>
      </c>
      <c r="BL425" s="24" t="s">
        <v>453</v>
      </c>
      <c r="BM425" s="24" t="s">
        <v>933</v>
      </c>
    </row>
    <row r="426" spans="2:65" s="10" customFormat="1" ht="37.35" customHeight="1">
      <c r="B426" s="140"/>
      <c r="D426" s="141" t="s">
        <v>71</v>
      </c>
      <c r="E426" s="142" t="s">
        <v>934</v>
      </c>
      <c r="F426" s="142" t="s">
        <v>935</v>
      </c>
      <c r="J426" s="143">
        <f>BK426</f>
        <v>0</v>
      </c>
      <c r="L426" s="140"/>
      <c r="M426" s="144"/>
      <c r="N426" s="145"/>
      <c r="O426" s="145"/>
      <c r="P426" s="146">
        <f>SUM(P427:P428)</f>
        <v>35</v>
      </c>
      <c r="Q426" s="145"/>
      <c r="R426" s="146">
        <f>SUM(R427:R428)</f>
        <v>0</v>
      </c>
      <c r="S426" s="145"/>
      <c r="T426" s="147">
        <f>SUM(T427:T428)</f>
        <v>0</v>
      </c>
      <c r="AR426" s="141" t="s">
        <v>141</v>
      </c>
      <c r="AT426" s="148" t="s">
        <v>71</v>
      </c>
      <c r="AU426" s="148" t="s">
        <v>72</v>
      </c>
      <c r="AY426" s="141" t="s">
        <v>133</v>
      </c>
      <c r="BK426" s="149">
        <f>SUM(BK427:BK428)</f>
        <v>0</v>
      </c>
    </row>
    <row r="427" spans="2:65" s="1" customFormat="1" ht="16.5" customHeight="1">
      <c r="B427" s="152"/>
      <c r="C427" s="153" t="s">
        <v>936</v>
      </c>
      <c r="D427" s="153" t="s">
        <v>136</v>
      </c>
      <c r="E427" s="154" t="s">
        <v>937</v>
      </c>
      <c r="F427" s="155" t="s">
        <v>938</v>
      </c>
      <c r="G427" s="156" t="s">
        <v>939</v>
      </c>
      <c r="H427" s="157">
        <v>20</v>
      </c>
      <c r="I427" s="158">
        <v>0</v>
      </c>
      <c r="J427" s="158">
        <f>ROUND(I427*H427,2)</f>
        <v>0</v>
      </c>
      <c r="K427" s="155" t="s">
        <v>5</v>
      </c>
      <c r="L427" s="39"/>
      <c r="M427" s="159" t="s">
        <v>5</v>
      </c>
      <c r="N427" s="160" t="s">
        <v>43</v>
      </c>
      <c r="O427" s="161">
        <v>1</v>
      </c>
      <c r="P427" s="161">
        <f>O427*H427</f>
        <v>20</v>
      </c>
      <c r="Q427" s="161">
        <v>0</v>
      </c>
      <c r="R427" s="161">
        <f>Q427*H427</f>
        <v>0</v>
      </c>
      <c r="S427" s="161">
        <v>0</v>
      </c>
      <c r="T427" s="162">
        <f>S427*H427</f>
        <v>0</v>
      </c>
      <c r="AR427" s="24" t="s">
        <v>940</v>
      </c>
      <c r="AT427" s="24" t="s">
        <v>136</v>
      </c>
      <c r="AU427" s="24" t="s">
        <v>77</v>
      </c>
      <c r="AY427" s="24" t="s">
        <v>133</v>
      </c>
      <c r="BE427" s="163">
        <f>IF(N427="základní",J427,0)</f>
        <v>0</v>
      </c>
      <c r="BF427" s="163">
        <f>IF(N427="snížená",J427,0)</f>
        <v>0</v>
      </c>
      <c r="BG427" s="163">
        <f>IF(N427="zákl. přenesená",J427,0)</f>
        <v>0</v>
      </c>
      <c r="BH427" s="163">
        <f>IF(N427="sníž. přenesená",J427,0)</f>
        <v>0</v>
      </c>
      <c r="BI427" s="163">
        <f>IF(N427="nulová",J427,0)</f>
        <v>0</v>
      </c>
      <c r="BJ427" s="24" t="s">
        <v>77</v>
      </c>
      <c r="BK427" s="163">
        <f>ROUND(I427*H427,2)</f>
        <v>0</v>
      </c>
      <c r="BL427" s="24" t="s">
        <v>940</v>
      </c>
      <c r="BM427" s="24" t="s">
        <v>941</v>
      </c>
    </row>
    <row r="428" spans="2:65" s="1" customFormat="1" ht="16.5" customHeight="1">
      <c r="B428" s="152"/>
      <c r="C428" s="153" t="s">
        <v>942</v>
      </c>
      <c r="D428" s="153" t="s">
        <v>136</v>
      </c>
      <c r="E428" s="154" t="s">
        <v>943</v>
      </c>
      <c r="F428" s="155" t="s">
        <v>944</v>
      </c>
      <c r="G428" s="156" t="s">
        <v>939</v>
      </c>
      <c r="H428" s="157">
        <v>15</v>
      </c>
      <c r="I428" s="158">
        <v>0</v>
      </c>
      <c r="J428" s="158">
        <f>ROUND(I428*H428,2)</f>
        <v>0</v>
      </c>
      <c r="K428" s="155" t="s">
        <v>140</v>
      </c>
      <c r="L428" s="39"/>
      <c r="M428" s="159" t="s">
        <v>5</v>
      </c>
      <c r="N428" s="160" t="s">
        <v>43</v>
      </c>
      <c r="O428" s="161">
        <v>1</v>
      </c>
      <c r="P428" s="161">
        <f>O428*H428</f>
        <v>15</v>
      </c>
      <c r="Q428" s="161">
        <v>0</v>
      </c>
      <c r="R428" s="161">
        <f>Q428*H428</f>
        <v>0</v>
      </c>
      <c r="S428" s="161">
        <v>0</v>
      </c>
      <c r="T428" s="162">
        <f>S428*H428</f>
        <v>0</v>
      </c>
      <c r="AR428" s="24" t="s">
        <v>940</v>
      </c>
      <c r="AT428" s="24" t="s">
        <v>136</v>
      </c>
      <c r="AU428" s="24" t="s">
        <v>77</v>
      </c>
      <c r="AY428" s="24" t="s">
        <v>133</v>
      </c>
      <c r="BE428" s="163">
        <f>IF(N428="základní",J428,0)</f>
        <v>0</v>
      </c>
      <c r="BF428" s="163">
        <f>IF(N428="snížená",J428,0)</f>
        <v>0</v>
      </c>
      <c r="BG428" s="163">
        <f>IF(N428="zákl. přenesená",J428,0)</f>
        <v>0</v>
      </c>
      <c r="BH428" s="163">
        <f>IF(N428="sníž. přenesená",J428,0)</f>
        <v>0</v>
      </c>
      <c r="BI428" s="163">
        <f>IF(N428="nulová",J428,0)</f>
        <v>0</v>
      </c>
      <c r="BJ428" s="24" t="s">
        <v>77</v>
      </c>
      <c r="BK428" s="163">
        <f>ROUND(I428*H428,2)</f>
        <v>0</v>
      </c>
      <c r="BL428" s="24" t="s">
        <v>940</v>
      </c>
      <c r="BM428" s="24" t="s">
        <v>945</v>
      </c>
    </row>
    <row r="429" spans="2:65" s="10" customFormat="1" ht="37.35" customHeight="1">
      <c r="B429" s="140"/>
      <c r="D429" s="141" t="s">
        <v>71</v>
      </c>
      <c r="E429" s="142" t="s">
        <v>946</v>
      </c>
      <c r="F429" s="142" t="s">
        <v>947</v>
      </c>
      <c r="J429" s="143">
        <f>BK429</f>
        <v>0</v>
      </c>
      <c r="L429" s="140"/>
      <c r="M429" s="144"/>
      <c r="N429" s="145"/>
      <c r="O429" s="145"/>
      <c r="P429" s="146">
        <f>SUM(P430:P438)</f>
        <v>0</v>
      </c>
      <c r="Q429" s="145"/>
      <c r="R429" s="146">
        <f>SUM(R430:R438)</f>
        <v>0</v>
      </c>
      <c r="S429" s="145"/>
      <c r="T429" s="147">
        <f>SUM(T430:T438)</f>
        <v>0</v>
      </c>
      <c r="AR429" s="141" t="s">
        <v>141</v>
      </c>
      <c r="AT429" s="148" t="s">
        <v>71</v>
      </c>
      <c r="AU429" s="148" t="s">
        <v>72</v>
      </c>
      <c r="AY429" s="141" t="s">
        <v>133</v>
      </c>
      <c r="BK429" s="149">
        <f>SUM(BK430:BK438)</f>
        <v>0</v>
      </c>
    </row>
    <row r="430" spans="2:65" s="1" customFormat="1" ht="16.5" customHeight="1">
      <c r="B430" s="152"/>
      <c r="C430" s="153" t="s">
        <v>948</v>
      </c>
      <c r="D430" s="153" t="s">
        <v>136</v>
      </c>
      <c r="E430" s="154" t="s">
        <v>77</v>
      </c>
      <c r="F430" s="155" t="s">
        <v>949</v>
      </c>
      <c r="G430" s="156" t="s">
        <v>139</v>
      </c>
      <c r="H430" s="157">
        <v>12</v>
      </c>
      <c r="I430" s="158">
        <v>0</v>
      </c>
      <c r="J430" s="158">
        <f t="shared" ref="J430:J438" si="50">ROUND(I430*H430,2)</f>
        <v>0</v>
      </c>
      <c r="K430" s="155" t="s">
        <v>5</v>
      </c>
      <c r="L430" s="39"/>
      <c r="M430" s="159" t="s">
        <v>5</v>
      </c>
      <c r="N430" s="160" t="s">
        <v>43</v>
      </c>
      <c r="O430" s="161">
        <v>0</v>
      </c>
      <c r="P430" s="161">
        <f t="shared" ref="P430:P438" si="51">O430*H430</f>
        <v>0</v>
      </c>
      <c r="Q430" s="161">
        <v>0</v>
      </c>
      <c r="R430" s="161">
        <f t="shared" ref="R430:R438" si="52">Q430*H430</f>
        <v>0</v>
      </c>
      <c r="S430" s="161">
        <v>0</v>
      </c>
      <c r="T430" s="162">
        <f t="shared" ref="T430:T438" si="53">S430*H430</f>
        <v>0</v>
      </c>
      <c r="AR430" s="24" t="s">
        <v>940</v>
      </c>
      <c r="AT430" s="24" t="s">
        <v>136</v>
      </c>
      <c r="AU430" s="24" t="s">
        <v>77</v>
      </c>
      <c r="AY430" s="24" t="s">
        <v>133</v>
      </c>
      <c r="BE430" s="163">
        <f t="shared" ref="BE430:BE438" si="54">IF(N430="základní",J430,0)</f>
        <v>0</v>
      </c>
      <c r="BF430" s="163">
        <f t="shared" ref="BF430:BF438" si="55">IF(N430="snížená",J430,0)</f>
        <v>0</v>
      </c>
      <c r="BG430" s="163">
        <f t="shared" ref="BG430:BG438" si="56">IF(N430="zákl. přenesená",J430,0)</f>
        <v>0</v>
      </c>
      <c r="BH430" s="163">
        <f t="shared" ref="BH430:BH438" si="57">IF(N430="sníž. přenesená",J430,0)</f>
        <v>0</v>
      </c>
      <c r="BI430" s="163">
        <f t="shared" ref="BI430:BI438" si="58">IF(N430="nulová",J430,0)</f>
        <v>0</v>
      </c>
      <c r="BJ430" s="24" t="s">
        <v>77</v>
      </c>
      <c r="BK430" s="163">
        <f t="shared" ref="BK430:BK438" si="59">ROUND(I430*H430,2)</f>
        <v>0</v>
      </c>
      <c r="BL430" s="24" t="s">
        <v>940</v>
      </c>
      <c r="BM430" s="24" t="s">
        <v>950</v>
      </c>
    </row>
    <row r="431" spans="2:65" s="1" customFormat="1" ht="16.5" customHeight="1">
      <c r="B431" s="152"/>
      <c r="C431" s="153" t="s">
        <v>951</v>
      </c>
      <c r="D431" s="153" t="s">
        <v>136</v>
      </c>
      <c r="E431" s="154" t="s">
        <v>82</v>
      </c>
      <c r="F431" s="155" t="s">
        <v>952</v>
      </c>
      <c r="G431" s="156" t="s">
        <v>139</v>
      </c>
      <c r="H431" s="157">
        <v>20</v>
      </c>
      <c r="I431" s="158">
        <v>0</v>
      </c>
      <c r="J431" s="158">
        <f t="shared" si="50"/>
        <v>0</v>
      </c>
      <c r="K431" s="155" t="s">
        <v>5</v>
      </c>
      <c r="L431" s="39"/>
      <c r="M431" s="159" t="s">
        <v>5</v>
      </c>
      <c r="N431" s="160" t="s">
        <v>43</v>
      </c>
      <c r="O431" s="161">
        <v>0</v>
      </c>
      <c r="P431" s="161">
        <f t="shared" si="51"/>
        <v>0</v>
      </c>
      <c r="Q431" s="161">
        <v>0</v>
      </c>
      <c r="R431" s="161">
        <f t="shared" si="52"/>
        <v>0</v>
      </c>
      <c r="S431" s="161">
        <v>0</v>
      </c>
      <c r="T431" s="162">
        <f t="shared" si="53"/>
        <v>0</v>
      </c>
      <c r="AR431" s="24" t="s">
        <v>940</v>
      </c>
      <c r="AT431" s="24" t="s">
        <v>136</v>
      </c>
      <c r="AU431" s="24" t="s">
        <v>77</v>
      </c>
      <c r="AY431" s="24" t="s">
        <v>133</v>
      </c>
      <c r="BE431" s="163">
        <f t="shared" si="54"/>
        <v>0</v>
      </c>
      <c r="BF431" s="163">
        <f t="shared" si="55"/>
        <v>0</v>
      </c>
      <c r="BG431" s="163">
        <f t="shared" si="56"/>
        <v>0</v>
      </c>
      <c r="BH431" s="163">
        <f t="shared" si="57"/>
        <v>0</v>
      </c>
      <c r="BI431" s="163">
        <f t="shared" si="58"/>
        <v>0</v>
      </c>
      <c r="BJ431" s="24" t="s">
        <v>77</v>
      </c>
      <c r="BK431" s="163">
        <f t="shared" si="59"/>
        <v>0</v>
      </c>
      <c r="BL431" s="24" t="s">
        <v>940</v>
      </c>
      <c r="BM431" s="24" t="s">
        <v>953</v>
      </c>
    </row>
    <row r="432" spans="2:65" s="1" customFormat="1" ht="25.5" customHeight="1">
      <c r="B432" s="152"/>
      <c r="C432" s="153" t="s">
        <v>954</v>
      </c>
      <c r="D432" s="153" t="s">
        <v>136</v>
      </c>
      <c r="E432" s="154" t="s">
        <v>134</v>
      </c>
      <c r="F432" s="155" t="s">
        <v>955</v>
      </c>
      <c r="G432" s="156" t="s">
        <v>139</v>
      </c>
      <c r="H432" s="157">
        <v>10</v>
      </c>
      <c r="I432" s="158">
        <v>0</v>
      </c>
      <c r="J432" s="158">
        <f t="shared" si="50"/>
        <v>0</v>
      </c>
      <c r="K432" s="155" t="s">
        <v>5</v>
      </c>
      <c r="L432" s="39"/>
      <c r="M432" s="159" t="s">
        <v>5</v>
      </c>
      <c r="N432" s="160" t="s">
        <v>43</v>
      </c>
      <c r="O432" s="161">
        <v>0</v>
      </c>
      <c r="P432" s="161">
        <f t="shared" si="51"/>
        <v>0</v>
      </c>
      <c r="Q432" s="161">
        <v>0</v>
      </c>
      <c r="R432" s="161">
        <f t="shared" si="52"/>
        <v>0</v>
      </c>
      <c r="S432" s="161">
        <v>0</v>
      </c>
      <c r="T432" s="162">
        <f t="shared" si="53"/>
        <v>0</v>
      </c>
      <c r="AR432" s="24" t="s">
        <v>940</v>
      </c>
      <c r="AT432" s="24" t="s">
        <v>136</v>
      </c>
      <c r="AU432" s="24" t="s">
        <v>77</v>
      </c>
      <c r="AY432" s="24" t="s">
        <v>133</v>
      </c>
      <c r="BE432" s="163">
        <f t="shared" si="54"/>
        <v>0</v>
      </c>
      <c r="BF432" s="163">
        <f t="shared" si="55"/>
        <v>0</v>
      </c>
      <c r="BG432" s="163">
        <f t="shared" si="56"/>
        <v>0</v>
      </c>
      <c r="BH432" s="163">
        <f t="shared" si="57"/>
        <v>0</v>
      </c>
      <c r="BI432" s="163">
        <f t="shared" si="58"/>
        <v>0</v>
      </c>
      <c r="BJ432" s="24" t="s">
        <v>77</v>
      </c>
      <c r="BK432" s="163">
        <f t="shared" si="59"/>
        <v>0</v>
      </c>
      <c r="BL432" s="24" t="s">
        <v>940</v>
      </c>
      <c r="BM432" s="24" t="s">
        <v>956</v>
      </c>
    </row>
    <row r="433" spans="2:65" s="1" customFormat="1" ht="16.5" customHeight="1">
      <c r="B433" s="152"/>
      <c r="C433" s="153" t="s">
        <v>957</v>
      </c>
      <c r="D433" s="153" t="s">
        <v>136</v>
      </c>
      <c r="E433" s="154" t="s">
        <v>141</v>
      </c>
      <c r="F433" s="155" t="s">
        <v>958</v>
      </c>
      <c r="G433" s="156" t="s">
        <v>139</v>
      </c>
      <c r="H433" s="157">
        <v>2</v>
      </c>
      <c r="I433" s="158">
        <v>0</v>
      </c>
      <c r="J433" s="158">
        <f t="shared" si="50"/>
        <v>0</v>
      </c>
      <c r="K433" s="155" t="s">
        <v>5</v>
      </c>
      <c r="L433" s="39"/>
      <c r="M433" s="159" t="s">
        <v>5</v>
      </c>
      <c r="N433" s="160" t="s">
        <v>43</v>
      </c>
      <c r="O433" s="161">
        <v>0</v>
      </c>
      <c r="P433" s="161">
        <f t="shared" si="51"/>
        <v>0</v>
      </c>
      <c r="Q433" s="161">
        <v>0</v>
      </c>
      <c r="R433" s="161">
        <f t="shared" si="52"/>
        <v>0</v>
      </c>
      <c r="S433" s="161">
        <v>0</v>
      </c>
      <c r="T433" s="162">
        <f t="shared" si="53"/>
        <v>0</v>
      </c>
      <c r="AR433" s="24" t="s">
        <v>940</v>
      </c>
      <c r="AT433" s="24" t="s">
        <v>136</v>
      </c>
      <c r="AU433" s="24" t="s">
        <v>77</v>
      </c>
      <c r="AY433" s="24" t="s">
        <v>133</v>
      </c>
      <c r="BE433" s="163">
        <f t="shared" si="54"/>
        <v>0</v>
      </c>
      <c r="BF433" s="163">
        <f t="shared" si="55"/>
        <v>0</v>
      </c>
      <c r="BG433" s="163">
        <f t="shared" si="56"/>
        <v>0</v>
      </c>
      <c r="BH433" s="163">
        <f t="shared" si="57"/>
        <v>0</v>
      </c>
      <c r="BI433" s="163">
        <f t="shared" si="58"/>
        <v>0</v>
      </c>
      <c r="BJ433" s="24" t="s">
        <v>77</v>
      </c>
      <c r="BK433" s="163">
        <f t="shared" si="59"/>
        <v>0</v>
      </c>
      <c r="BL433" s="24" t="s">
        <v>940</v>
      </c>
      <c r="BM433" s="24" t="s">
        <v>959</v>
      </c>
    </row>
    <row r="434" spans="2:65" s="1" customFormat="1" ht="25.5" customHeight="1">
      <c r="B434" s="152"/>
      <c r="C434" s="153" t="s">
        <v>960</v>
      </c>
      <c r="D434" s="153" t="s">
        <v>136</v>
      </c>
      <c r="E434" s="154" t="s">
        <v>157</v>
      </c>
      <c r="F434" s="155" t="s">
        <v>961</v>
      </c>
      <c r="G434" s="156" t="s">
        <v>139</v>
      </c>
      <c r="H434" s="157">
        <v>1</v>
      </c>
      <c r="I434" s="158">
        <v>0</v>
      </c>
      <c r="J434" s="158">
        <f t="shared" si="50"/>
        <v>0</v>
      </c>
      <c r="K434" s="155" t="s">
        <v>5</v>
      </c>
      <c r="L434" s="39"/>
      <c r="M434" s="159" t="s">
        <v>5</v>
      </c>
      <c r="N434" s="160" t="s">
        <v>43</v>
      </c>
      <c r="O434" s="161">
        <v>0</v>
      </c>
      <c r="P434" s="161">
        <f t="shared" si="51"/>
        <v>0</v>
      </c>
      <c r="Q434" s="161">
        <v>0</v>
      </c>
      <c r="R434" s="161">
        <f t="shared" si="52"/>
        <v>0</v>
      </c>
      <c r="S434" s="161">
        <v>0</v>
      </c>
      <c r="T434" s="162">
        <f t="shared" si="53"/>
        <v>0</v>
      </c>
      <c r="AR434" s="24" t="s">
        <v>940</v>
      </c>
      <c r="AT434" s="24" t="s">
        <v>136</v>
      </c>
      <c r="AU434" s="24" t="s">
        <v>77</v>
      </c>
      <c r="AY434" s="24" t="s">
        <v>133</v>
      </c>
      <c r="BE434" s="163">
        <f t="shared" si="54"/>
        <v>0</v>
      </c>
      <c r="BF434" s="163">
        <f t="shared" si="55"/>
        <v>0</v>
      </c>
      <c r="BG434" s="163">
        <f t="shared" si="56"/>
        <v>0</v>
      </c>
      <c r="BH434" s="163">
        <f t="shared" si="57"/>
        <v>0</v>
      </c>
      <c r="BI434" s="163">
        <f t="shared" si="58"/>
        <v>0</v>
      </c>
      <c r="BJ434" s="24" t="s">
        <v>77</v>
      </c>
      <c r="BK434" s="163">
        <f t="shared" si="59"/>
        <v>0</v>
      </c>
      <c r="BL434" s="24" t="s">
        <v>940</v>
      </c>
      <c r="BM434" s="24" t="s">
        <v>962</v>
      </c>
    </row>
    <row r="435" spans="2:65" s="1" customFormat="1" ht="16.5" customHeight="1">
      <c r="B435" s="152"/>
      <c r="C435" s="153" t="s">
        <v>963</v>
      </c>
      <c r="D435" s="153" t="s">
        <v>136</v>
      </c>
      <c r="E435" s="154" t="s">
        <v>163</v>
      </c>
      <c r="F435" s="155" t="s">
        <v>964</v>
      </c>
      <c r="G435" s="156" t="s">
        <v>139</v>
      </c>
      <c r="H435" s="157">
        <v>1</v>
      </c>
      <c r="I435" s="158">
        <v>0</v>
      </c>
      <c r="J435" s="158">
        <f t="shared" si="50"/>
        <v>0</v>
      </c>
      <c r="K435" s="155" t="s">
        <v>5</v>
      </c>
      <c r="L435" s="39"/>
      <c r="M435" s="159" t="s">
        <v>5</v>
      </c>
      <c r="N435" s="160" t="s">
        <v>43</v>
      </c>
      <c r="O435" s="161">
        <v>0</v>
      </c>
      <c r="P435" s="161">
        <f t="shared" si="51"/>
        <v>0</v>
      </c>
      <c r="Q435" s="161">
        <v>0</v>
      </c>
      <c r="R435" s="161">
        <f t="shared" si="52"/>
        <v>0</v>
      </c>
      <c r="S435" s="161">
        <v>0</v>
      </c>
      <c r="T435" s="162">
        <f t="shared" si="53"/>
        <v>0</v>
      </c>
      <c r="AR435" s="24" t="s">
        <v>940</v>
      </c>
      <c r="AT435" s="24" t="s">
        <v>136</v>
      </c>
      <c r="AU435" s="24" t="s">
        <v>77</v>
      </c>
      <c r="AY435" s="24" t="s">
        <v>133</v>
      </c>
      <c r="BE435" s="163">
        <f t="shared" si="54"/>
        <v>0</v>
      </c>
      <c r="BF435" s="163">
        <f t="shared" si="55"/>
        <v>0</v>
      </c>
      <c r="BG435" s="163">
        <f t="shared" si="56"/>
        <v>0</v>
      </c>
      <c r="BH435" s="163">
        <f t="shared" si="57"/>
        <v>0</v>
      </c>
      <c r="BI435" s="163">
        <f t="shared" si="58"/>
        <v>0</v>
      </c>
      <c r="BJ435" s="24" t="s">
        <v>77</v>
      </c>
      <c r="BK435" s="163">
        <f t="shared" si="59"/>
        <v>0</v>
      </c>
      <c r="BL435" s="24" t="s">
        <v>940</v>
      </c>
      <c r="BM435" s="24" t="s">
        <v>965</v>
      </c>
    </row>
    <row r="436" spans="2:65" s="1" customFormat="1" ht="16.5" customHeight="1">
      <c r="B436" s="152"/>
      <c r="C436" s="153" t="s">
        <v>966</v>
      </c>
      <c r="D436" s="153" t="s">
        <v>136</v>
      </c>
      <c r="E436" s="154" t="s">
        <v>168</v>
      </c>
      <c r="F436" s="155" t="s">
        <v>967</v>
      </c>
      <c r="G436" s="156" t="s">
        <v>139</v>
      </c>
      <c r="H436" s="157">
        <v>1</v>
      </c>
      <c r="I436" s="158">
        <v>0</v>
      </c>
      <c r="J436" s="158">
        <f t="shared" si="50"/>
        <v>0</v>
      </c>
      <c r="K436" s="155" t="s">
        <v>5</v>
      </c>
      <c r="L436" s="39"/>
      <c r="M436" s="159" t="s">
        <v>5</v>
      </c>
      <c r="N436" s="160" t="s">
        <v>43</v>
      </c>
      <c r="O436" s="161">
        <v>0</v>
      </c>
      <c r="P436" s="161">
        <f t="shared" si="51"/>
        <v>0</v>
      </c>
      <c r="Q436" s="161">
        <v>0</v>
      </c>
      <c r="R436" s="161">
        <f t="shared" si="52"/>
        <v>0</v>
      </c>
      <c r="S436" s="161">
        <v>0</v>
      </c>
      <c r="T436" s="162">
        <f t="shared" si="53"/>
        <v>0</v>
      </c>
      <c r="AR436" s="24" t="s">
        <v>940</v>
      </c>
      <c r="AT436" s="24" t="s">
        <v>136</v>
      </c>
      <c r="AU436" s="24" t="s">
        <v>77</v>
      </c>
      <c r="AY436" s="24" t="s">
        <v>133</v>
      </c>
      <c r="BE436" s="163">
        <f t="shared" si="54"/>
        <v>0</v>
      </c>
      <c r="BF436" s="163">
        <f t="shared" si="55"/>
        <v>0</v>
      </c>
      <c r="BG436" s="163">
        <f t="shared" si="56"/>
        <v>0</v>
      </c>
      <c r="BH436" s="163">
        <f t="shared" si="57"/>
        <v>0</v>
      </c>
      <c r="BI436" s="163">
        <f t="shared" si="58"/>
        <v>0</v>
      </c>
      <c r="BJ436" s="24" t="s">
        <v>77</v>
      </c>
      <c r="BK436" s="163">
        <f t="shared" si="59"/>
        <v>0</v>
      </c>
      <c r="BL436" s="24" t="s">
        <v>940</v>
      </c>
      <c r="BM436" s="24" t="s">
        <v>968</v>
      </c>
    </row>
    <row r="437" spans="2:65" s="1" customFormat="1" ht="16.5" customHeight="1">
      <c r="B437" s="152"/>
      <c r="C437" s="153" t="s">
        <v>969</v>
      </c>
      <c r="D437" s="153" t="s">
        <v>136</v>
      </c>
      <c r="E437" s="154" t="s">
        <v>151</v>
      </c>
      <c r="F437" s="155" t="s">
        <v>970</v>
      </c>
      <c r="G437" s="156" t="s">
        <v>139</v>
      </c>
      <c r="H437" s="157">
        <v>8</v>
      </c>
      <c r="I437" s="158">
        <v>0</v>
      </c>
      <c r="J437" s="158">
        <f t="shared" si="50"/>
        <v>0</v>
      </c>
      <c r="K437" s="155" t="s">
        <v>5</v>
      </c>
      <c r="L437" s="39"/>
      <c r="M437" s="159" t="s">
        <v>5</v>
      </c>
      <c r="N437" s="160" t="s">
        <v>43</v>
      </c>
      <c r="O437" s="161">
        <v>0</v>
      </c>
      <c r="P437" s="161">
        <f t="shared" si="51"/>
        <v>0</v>
      </c>
      <c r="Q437" s="161">
        <v>0</v>
      </c>
      <c r="R437" s="161">
        <f t="shared" si="52"/>
        <v>0</v>
      </c>
      <c r="S437" s="161">
        <v>0</v>
      </c>
      <c r="T437" s="162">
        <f t="shared" si="53"/>
        <v>0</v>
      </c>
      <c r="AR437" s="24" t="s">
        <v>940</v>
      </c>
      <c r="AT437" s="24" t="s">
        <v>136</v>
      </c>
      <c r="AU437" s="24" t="s">
        <v>77</v>
      </c>
      <c r="AY437" s="24" t="s">
        <v>133</v>
      </c>
      <c r="BE437" s="163">
        <f t="shared" si="54"/>
        <v>0</v>
      </c>
      <c r="BF437" s="163">
        <f t="shared" si="55"/>
        <v>0</v>
      </c>
      <c r="BG437" s="163">
        <f t="shared" si="56"/>
        <v>0</v>
      </c>
      <c r="BH437" s="163">
        <f t="shared" si="57"/>
        <v>0</v>
      </c>
      <c r="BI437" s="163">
        <f t="shared" si="58"/>
        <v>0</v>
      </c>
      <c r="BJ437" s="24" t="s">
        <v>77</v>
      </c>
      <c r="BK437" s="163">
        <f t="shared" si="59"/>
        <v>0</v>
      </c>
      <c r="BL437" s="24" t="s">
        <v>940</v>
      </c>
      <c r="BM437" s="24" t="s">
        <v>971</v>
      </c>
    </row>
    <row r="438" spans="2:65" s="1" customFormat="1" ht="16.5" customHeight="1">
      <c r="B438" s="152"/>
      <c r="C438" s="153" t="s">
        <v>972</v>
      </c>
      <c r="D438" s="153" t="s">
        <v>136</v>
      </c>
      <c r="E438" s="154" t="s">
        <v>181</v>
      </c>
      <c r="F438" s="155" t="s">
        <v>973</v>
      </c>
      <c r="G438" s="156" t="s">
        <v>226</v>
      </c>
      <c r="H438" s="157">
        <v>1</v>
      </c>
      <c r="I438" s="158">
        <v>0</v>
      </c>
      <c r="J438" s="158">
        <f t="shared" si="50"/>
        <v>0</v>
      </c>
      <c r="K438" s="155" t="s">
        <v>5</v>
      </c>
      <c r="L438" s="39"/>
      <c r="M438" s="159" t="s">
        <v>5</v>
      </c>
      <c r="N438" s="201" t="s">
        <v>43</v>
      </c>
      <c r="O438" s="202">
        <v>0</v>
      </c>
      <c r="P438" s="202">
        <f t="shared" si="51"/>
        <v>0</v>
      </c>
      <c r="Q438" s="202">
        <v>0</v>
      </c>
      <c r="R438" s="202">
        <f t="shared" si="52"/>
        <v>0</v>
      </c>
      <c r="S438" s="202">
        <v>0</v>
      </c>
      <c r="T438" s="203">
        <f t="shared" si="53"/>
        <v>0</v>
      </c>
      <c r="AR438" s="24" t="s">
        <v>940</v>
      </c>
      <c r="AT438" s="24" t="s">
        <v>136</v>
      </c>
      <c r="AU438" s="24" t="s">
        <v>77</v>
      </c>
      <c r="AY438" s="24" t="s">
        <v>133</v>
      </c>
      <c r="BE438" s="163">
        <f t="shared" si="54"/>
        <v>0</v>
      </c>
      <c r="BF438" s="163">
        <f t="shared" si="55"/>
        <v>0</v>
      </c>
      <c r="BG438" s="163">
        <f t="shared" si="56"/>
        <v>0</v>
      </c>
      <c r="BH438" s="163">
        <f t="shared" si="57"/>
        <v>0</v>
      </c>
      <c r="BI438" s="163">
        <f t="shared" si="58"/>
        <v>0</v>
      </c>
      <c r="BJ438" s="24" t="s">
        <v>77</v>
      </c>
      <c r="BK438" s="163">
        <f t="shared" si="59"/>
        <v>0</v>
      </c>
      <c r="BL438" s="24" t="s">
        <v>940</v>
      </c>
      <c r="BM438" s="24" t="s">
        <v>974</v>
      </c>
    </row>
    <row r="439" spans="2:65" s="1" customFormat="1" ht="6.95" customHeight="1"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39"/>
    </row>
  </sheetData>
  <autoFilter ref="C92:K438" xr:uid="{00000000-0009-0000-0000-000001000000}"/>
  <mergeCells count="7">
    <mergeCell ref="J47:J48"/>
    <mergeCell ref="E85:H85"/>
    <mergeCell ref="G1:H1"/>
    <mergeCell ref="L2:V2"/>
    <mergeCell ref="E7:H7"/>
    <mergeCell ref="E22:H22"/>
    <mergeCell ref="E43:H43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1"/>
  <sheetViews>
    <sheetView showGridLines="0" workbookViewId="0">
      <pane ySplit="1" topLeftCell="A71" activePane="bottomLeft" state="frozen"/>
      <selection pane="bottomLeft" activeCell="I90" sqref="I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7"/>
      <c r="C1" s="17"/>
      <c r="D1" s="18" t="s">
        <v>1</v>
      </c>
      <c r="E1" s="17"/>
      <c r="F1" s="97" t="s">
        <v>83</v>
      </c>
      <c r="G1" s="317" t="s">
        <v>84</v>
      </c>
      <c r="H1" s="317"/>
      <c r="I1" s="17"/>
      <c r="J1" s="97" t="s">
        <v>85</v>
      </c>
      <c r="K1" s="18" t="s">
        <v>86</v>
      </c>
      <c r="L1" s="97" t="s">
        <v>87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05" t="s">
        <v>8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88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6.5" customHeight="1">
      <c r="B7" s="28"/>
      <c r="C7" s="29"/>
      <c r="D7" s="29"/>
      <c r="E7" s="322" t="str">
        <f>'Rekapitulace stavby'!K6</f>
        <v>Oprava školních dílen- Fakultní ZŠ a MŠ Barrandov II</v>
      </c>
      <c r="F7" s="323"/>
      <c r="G7" s="323"/>
      <c r="H7" s="323"/>
      <c r="I7" s="29"/>
      <c r="J7" s="29"/>
      <c r="K7" s="31"/>
    </row>
    <row r="8" spans="1:70" s="1" customFormat="1" ht="15">
      <c r="B8" s="39"/>
      <c r="C8" s="40"/>
      <c r="D8" s="36" t="s">
        <v>975</v>
      </c>
      <c r="E8" s="40"/>
      <c r="F8" s="40"/>
      <c r="G8" s="40"/>
      <c r="H8" s="40"/>
      <c r="I8" s="40"/>
      <c r="J8" s="40"/>
      <c r="K8" s="43"/>
    </row>
    <row r="9" spans="1:70" s="1" customFormat="1" ht="36.950000000000003" customHeight="1">
      <c r="B9" s="39"/>
      <c r="C9" s="40"/>
      <c r="D9" s="40"/>
      <c r="E9" s="318" t="s">
        <v>976</v>
      </c>
      <c r="F9" s="319"/>
      <c r="G9" s="319"/>
      <c r="H9" s="319"/>
      <c r="I9" s="4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3"/>
    </row>
    <row r="11" spans="1:70" s="1" customFormat="1" ht="14.45" customHeight="1">
      <c r="B11" s="39"/>
      <c r="C11" s="40"/>
      <c r="D11" s="36" t="s">
        <v>19</v>
      </c>
      <c r="E11" s="40"/>
      <c r="F11" s="34" t="s">
        <v>20</v>
      </c>
      <c r="G11" s="40"/>
      <c r="H11" s="40"/>
      <c r="I11" s="36" t="s">
        <v>21</v>
      </c>
      <c r="J11" s="34" t="s">
        <v>5</v>
      </c>
      <c r="K11" s="43"/>
    </row>
    <row r="12" spans="1:70" s="1" customFormat="1" ht="14.45" customHeight="1">
      <c r="B12" s="39"/>
      <c r="C12" s="40"/>
      <c r="D12" s="36" t="s">
        <v>22</v>
      </c>
      <c r="E12" s="40"/>
      <c r="F12" s="34" t="s">
        <v>23</v>
      </c>
      <c r="G12" s="40"/>
      <c r="H12" s="40"/>
      <c r="I12" s="36" t="s">
        <v>24</v>
      </c>
      <c r="J12" s="99" t="str">
        <f>'Rekapitulace stavby'!AN8</f>
        <v>18. 2. 2018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40"/>
      <c r="J13" s="40"/>
      <c r="K13" s="43"/>
    </row>
    <row r="14" spans="1:70" s="1" customFormat="1" ht="14.45" customHeight="1">
      <c r="B14" s="39"/>
      <c r="C14" s="40"/>
      <c r="D14" s="36" t="s">
        <v>28</v>
      </c>
      <c r="E14" s="40"/>
      <c r="F14" s="40"/>
      <c r="G14" s="40"/>
      <c r="H14" s="40"/>
      <c r="I14" s="36" t="s">
        <v>29</v>
      </c>
      <c r="J14" s="34" t="s">
        <v>5</v>
      </c>
      <c r="K14" s="43"/>
    </row>
    <row r="15" spans="1:70" s="1" customFormat="1" ht="18" customHeight="1">
      <c r="B15" s="39"/>
      <c r="C15" s="40"/>
      <c r="D15" s="40"/>
      <c r="E15" s="34" t="s">
        <v>30</v>
      </c>
      <c r="F15" s="40"/>
      <c r="G15" s="40"/>
      <c r="H15" s="40"/>
      <c r="I15" s="36" t="s">
        <v>31</v>
      </c>
      <c r="J15" s="34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40"/>
      <c r="J16" s="40"/>
      <c r="K16" s="43"/>
    </row>
    <row r="17" spans="2:11" s="1" customFormat="1" ht="14.45" customHeight="1">
      <c r="B17" s="39"/>
      <c r="C17" s="40"/>
      <c r="D17" s="36" t="s">
        <v>32</v>
      </c>
      <c r="E17" s="40"/>
      <c r="F17" s="40"/>
      <c r="G17" s="40"/>
      <c r="H17" s="40"/>
      <c r="I17" s="36" t="s">
        <v>29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4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31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40"/>
      <c r="J19" s="40"/>
      <c r="K19" s="43"/>
    </row>
    <row r="20" spans="2:11" s="1" customFormat="1" ht="14.45" customHeight="1">
      <c r="B20" s="39"/>
      <c r="C20" s="40"/>
      <c r="D20" s="36" t="s">
        <v>34</v>
      </c>
      <c r="E20" s="40"/>
      <c r="F20" s="40"/>
      <c r="G20" s="40"/>
      <c r="H20" s="40"/>
      <c r="I20" s="36" t="s">
        <v>29</v>
      </c>
      <c r="J20" s="34" t="s">
        <v>5</v>
      </c>
      <c r="K20" s="43"/>
    </row>
    <row r="21" spans="2:11" s="1" customFormat="1" ht="18" customHeight="1">
      <c r="B21" s="39"/>
      <c r="C21" s="40"/>
      <c r="D21" s="40"/>
      <c r="E21" s="34" t="s">
        <v>35</v>
      </c>
      <c r="F21" s="40"/>
      <c r="G21" s="40"/>
      <c r="H21" s="40"/>
      <c r="I21" s="36" t="s">
        <v>31</v>
      </c>
      <c r="J21" s="34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40"/>
      <c r="J22" s="40"/>
      <c r="K22" s="43"/>
    </row>
    <row r="23" spans="2:11" s="1" customFormat="1" ht="14.45" customHeight="1">
      <c r="B23" s="39"/>
      <c r="C23" s="40"/>
      <c r="D23" s="36" t="s">
        <v>37</v>
      </c>
      <c r="E23" s="40"/>
      <c r="F23" s="40"/>
      <c r="G23" s="40"/>
      <c r="H23" s="40"/>
      <c r="I23" s="40"/>
      <c r="J23" s="40"/>
      <c r="K23" s="43"/>
    </row>
    <row r="24" spans="2:11" s="6" customFormat="1" ht="16.5" customHeight="1">
      <c r="B24" s="100"/>
      <c r="C24" s="101"/>
      <c r="D24" s="101"/>
      <c r="E24" s="285" t="s">
        <v>5</v>
      </c>
      <c r="F24" s="285"/>
      <c r="G24" s="285"/>
      <c r="H24" s="285"/>
      <c r="I24" s="101"/>
      <c r="J24" s="101"/>
      <c r="K24" s="10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4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66"/>
      <c r="J26" s="66"/>
      <c r="K26" s="103"/>
    </row>
    <row r="27" spans="2:11" s="1" customFormat="1" ht="25.35" customHeight="1">
      <c r="B27" s="39"/>
      <c r="C27" s="40"/>
      <c r="D27" s="104" t="s">
        <v>38</v>
      </c>
      <c r="E27" s="40"/>
      <c r="F27" s="40"/>
      <c r="G27" s="40"/>
      <c r="H27" s="40"/>
      <c r="I27" s="40"/>
      <c r="J27" s="105">
        <f>ROUND(J81,2)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0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44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06">
        <f>ROUND(SUM(BE81:BE90), 2)</f>
        <v>0</v>
      </c>
      <c r="G30" s="40"/>
      <c r="H30" s="40"/>
      <c r="I30" s="107">
        <v>0.21</v>
      </c>
      <c r="J30" s="106">
        <f>ROUND(ROUND((SUM(BE81:BE90)),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06">
        <f>ROUND(SUM(BF81:BF90), 2)</f>
        <v>0</v>
      </c>
      <c r="G31" s="40"/>
      <c r="H31" s="40"/>
      <c r="I31" s="107">
        <v>0.15</v>
      </c>
      <c r="J31" s="106">
        <f>ROUND(ROUND((SUM(BF81:BF90)),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06">
        <f>ROUND(SUM(BG81:BG90), 2)</f>
        <v>0</v>
      </c>
      <c r="G32" s="40"/>
      <c r="H32" s="40"/>
      <c r="I32" s="107">
        <v>0.21</v>
      </c>
      <c r="J32" s="10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06">
        <f>ROUND(SUM(BH81:BH90), 2)</f>
        <v>0</v>
      </c>
      <c r="G33" s="40"/>
      <c r="H33" s="40"/>
      <c r="I33" s="107">
        <v>0.15</v>
      </c>
      <c r="J33" s="10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06">
        <f>ROUND(SUM(BI81:BI90), 2)</f>
        <v>0</v>
      </c>
      <c r="G34" s="40"/>
      <c r="H34" s="40"/>
      <c r="I34" s="107">
        <v>0</v>
      </c>
      <c r="J34" s="10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40"/>
      <c r="J35" s="40"/>
      <c r="K35" s="43"/>
    </row>
    <row r="36" spans="2:11" s="1" customFormat="1" ht="25.35" customHeight="1">
      <c r="B36" s="39"/>
      <c r="C36" s="108"/>
      <c r="D36" s="109" t="s">
        <v>48</v>
      </c>
      <c r="E36" s="69"/>
      <c r="F36" s="69"/>
      <c r="G36" s="110" t="s">
        <v>49</v>
      </c>
      <c r="H36" s="111" t="s">
        <v>50</v>
      </c>
      <c r="I36" s="69"/>
      <c r="J36" s="112">
        <f>SUM(J27:J34)</f>
        <v>0</v>
      </c>
      <c r="K36" s="113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5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58"/>
      <c r="J41" s="58"/>
      <c r="K41" s="114"/>
    </row>
    <row r="42" spans="2:11" s="1" customFormat="1" ht="36.950000000000003" customHeight="1">
      <c r="B42" s="39"/>
      <c r="C42" s="30" t="s">
        <v>89</v>
      </c>
      <c r="D42" s="40"/>
      <c r="E42" s="40"/>
      <c r="F42" s="40"/>
      <c r="G42" s="40"/>
      <c r="H42" s="40"/>
      <c r="I42" s="4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40"/>
      <c r="J43" s="40"/>
      <c r="K43" s="43"/>
    </row>
    <row r="44" spans="2:11" s="1" customFormat="1" ht="14.45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16.5" customHeight="1">
      <c r="B45" s="39"/>
      <c r="C45" s="40"/>
      <c r="D45" s="40"/>
      <c r="E45" s="322" t="str">
        <f>E7</f>
        <v>Oprava školních dílen- Fakultní ZŠ a MŠ Barrandov II</v>
      </c>
      <c r="F45" s="323"/>
      <c r="G45" s="323"/>
      <c r="H45" s="323"/>
      <c r="I45" s="40"/>
      <c r="J45" s="40"/>
      <c r="K45" s="43"/>
    </row>
    <row r="46" spans="2:11" s="1" customFormat="1" ht="14.45" customHeight="1">
      <c r="B46" s="39"/>
      <c r="C46" s="36" t="s">
        <v>975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7.25" customHeight="1">
      <c r="B47" s="39"/>
      <c r="C47" s="40"/>
      <c r="D47" s="40"/>
      <c r="E47" s="318" t="str">
        <f>E9</f>
        <v>VRN - Vedlejší rozpočtové náklady</v>
      </c>
      <c r="F47" s="319"/>
      <c r="G47" s="319"/>
      <c r="H47" s="319"/>
      <c r="I47" s="4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40"/>
      <c r="J48" s="40"/>
      <c r="K48" s="43"/>
    </row>
    <row r="49" spans="2:47" s="1" customFormat="1" ht="18" customHeight="1">
      <c r="B49" s="39"/>
      <c r="C49" s="36" t="s">
        <v>22</v>
      </c>
      <c r="D49" s="40"/>
      <c r="E49" s="40"/>
      <c r="F49" s="34" t="str">
        <f>F12</f>
        <v>V Remízku 7/919,Praha 5</v>
      </c>
      <c r="G49" s="40"/>
      <c r="H49" s="40"/>
      <c r="I49" s="36" t="s">
        <v>24</v>
      </c>
      <c r="J49" s="99" t="str">
        <f>IF(J12="","",J12)</f>
        <v>18. 2. 2018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40"/>
      <c r="J50" s="40"/>
      <c r="K50" s="43"/>
    </row>
    <row r="51" spans="2:47" s="1" customFormat="1" ht="15">
      <c r="B51" s="39"/>
      <c r="C51" s="36" t="s">
        <v>28</v>
      </c>
      <c r="D51" s="40"/>
      <c r="E51" s="40"/>
      <c r="F51" s="34" t="str">
        <f>E15</f>
        <v>Fakultní ZŠ a MŠ Barrandov II, Praha 5</v>
      </c>
      <c r="G51" s="40"/>
      <c r="H51" s="40"/>
      <c r="I51" s="36" t="s">
        <v>34</v>
      </c>
      <c r="J51" s="285" t="str">
        <f>E21</f>
        <v>Atelier VJH s. r. o.,Mladenovova 5,Praha 4</v>
      </c>
      <c r="K51" s="43"/>
    </row>
    <row r="52" spans="2:47" s="1" customFormat="1" ht="14.45" customHeight="1">
      <c r="B52" s="39"/>
      <c r="C52" s="36" t="s">
        <v>32</v>
      </c>
      <c r="D52" s="40"/>
      <c r="E52" s="40"/>
      <c r="F52" s="34" t="str">
        <f>IF(E18="","",E18)</f>
        <v xml:space="preserve"> </v>
      </c>
      <c r="G52" s="40"/>
      <c r="H52" s="40"/>
      <c r="I52" s="40"/>
      <c r="J52" s="315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40"/>
      <c r="J53" s="40"/>
      <c r="K53" s="43"/>
    </row>
    <row r="54" spans="2:47" s="1" customFormat="1" ht="29.25" customHeight="1">
      <c r="B54" s="39"/>
      <c r="C54" s="115" t="s">
        <v>90</v>
      </c>
      <c r="D54" s="108"/>
      <c r="E54" s="108"/>
      <c r="F54" s="108"/>
      <c r="G54" s="108"/>
      <c r="H54" s="108"/>
      <c r="I54" s="108"/>
      <c r="J54" s="116" t="s">
        <v>91</v>
      </c>
      <c r="K54" s="11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40"/>
      <c r="J55" s="40"/>
      <c r="K55" s="43"/>
    </row>
    <row r="56" spans="2:47" s="1" customFormat="1" ht="29.25" customHeight="1">
      <c r="B56" s="39"/>
      <c r="C56" s="118" t="s">
        <v>92</v>
      </c>
      <c r="D56" s="40"/>
      <c r="E56" s="40"/>
      <c r="F56" s="40"/>
      <c r="G56" s="40"/>
      <c r="H56" s="40"/>
      <c r="I56" s="40"/>
      <c r="J56" s="105">
        <f>J81</f>
        <v>0</v>
      </c>
      <c r="K56" s="43"/>
      <c r="AU56" s="24" t="s">
        <v>93</v>
      </c>
    </row>
    <row r="57" spans="2:47" s="7" customFormat="1" ht="24.95" customHeight="1">
      <c r="B57" s="119"/>
      <c r="C57" s="120"/>
      <c r="D57" s="121" t="s">
        <v>976</v>
      </c>
      <c r="E57" s="122"/>
      <c r="F57" s="122"/>
      <c r="G57" s="122"/>
      <c r="H57" s="122"/>
      <c r="I57" s="122"/>
      <c r="J57" s="123">
        <f>J82</f>
        <v>0</v>
      </c>
      <c r="K57" s="124"/>
    </row>
    <row r="58" spans="2:47" s="8" customFormat="1" ht="19.899999999999999" customHeight="1">
      <c r="B58" s="125"/>
      <c r="C58" s="126"/>
      <c r="D58" s="127" t="s">
        <v>977</v>
      </c>
      <c r="E58" s="128"/>
      <c r="F58" s="128"/>
      <c r="G58" s="128"/>
      <c r="H58" s="128"/>
      <c r="I58" s="128"/>
      <c r="J58" s="129">
        <f>J83</f>
        <v>0</v>
      </c>
      <c r="K58" s="130"/>
    </row>
    <row r="59" spans="2:47" s="8" customFormat="1" ht="19.899999999999999" customHeight="1">
      <c r="B59" s="125"/>
      <c r="C59" s="126"/>
      <c r="D59" s="127" t="s">
        <v>978</v>
      </c>
      <c r="E59" s="128"/>
      <c r="F59" s="128"/>
      <c r="G59" s="128"/>
      <c r="H59" s="128"/>
      <c r="I59" s="128"/>
      <c r="J59" s="129">
        <f>J85</f>
        <v>0</v>
      </c>
      <c r="K59" s="130"/>
    </row>
    <row r="60" spans="2:47" s="8" customFormat="1" ht="19.899999999999999" customHeight="1">
      <c r="B60" s="125"/>
      <c r="C60" s="126"/>
      <c r="D60" s="127" t="s">
        <v>979</v>
      </c>
      <c r="E60" s="128"/>
      <c r="F60" s="128"/>
      <c r="G60" s="128"/>
      <c r="H60" s="128"/>
      <c r="I60" s="128"/>
      <c r="J60" s="129">
        <f>J87</f>
        <v>0</v>
      </c>
      <c r="K60" s="130"/>
    </row>
    <row r="61" spans="2:47" s="8" customFormat="1" ht="19.899999999999999" customHeight="1">
      <c r="B61" s="125"/>
      <c r="C61" s="126"/>
      <c r="D61" s="127" t="s">
        <v>980</v>
      </c>
      <c r="E61" s="128"/>
      <c r="F61" s="128"/>
      <c r="G61" s="128"/>
      <c r="H61" s="128"/>
      <c r="I61" s="128"/>
      <c r="J61" s="129">
        <f>J89</f>
        <v>0</v>
      </c>
      <c r="K61" s="130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40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55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39"/>
    </row>
    <row r="68" spans="2:20" s="1" customFormat="1" ht="36.950000000000003" customHeight="1">
      <c r="B68" s="39"/>
      <c r="C68" s="59" t="s">
        <v>117</v>
      </c>
      <c r="L68" s="39"/>
    </row>
    <row r="69" spans="2:20" s="1" customFormat="1" ht="6.95" customHeight="1">
      <c r="B69" s="39"/>
      <c r="L69" s="39"/>
    </row>
    <row r="70" spans="2:20" s="1" customFormat="1" ht="14.45" customHeight="1">
      <c r="B70" s="39"/>
      <c r="C70" s="61" t="s">
        <v>17</v>
      </c>
      <c r="L70" s="39"/>
    </row>
    <row r="71" spans="2:20" s="1" customFormat="1" ht="16.5" customHeight="1">
      <c r="B71" s="39"/>
      <c r="E71" s="320" t="str">
        <f>E7</f>
        <v>Oprava školních dílen- Fakultní ZŠ a MŠ Barrandov II</v>
      </c>
      <c r="F71" s="321"/>
      <c r="G71" s="321"/>
      <c r="H71" s="321"/>
      <c r="L71" s="39"/>
    </row>
    <row r="72" spans="2:20" s="1" customFormat="1" ht="14.45" customHeight="1">
      <c r="B72" s="39"/>
      <c r="C72" s="61" t="s">
        <v>975</v>
      </c>
      <c r="L72" s="39"/>
    </row>
    <row r="73" spans="2:20" s="1" customFormat="1" ht="17.25" customHeight="1">
      <c r="B73" s="39"/>
      <c r="E73" s="307" t="str">
        <f>E9</f>
        <v>VRN - Vedlejší rozpočtové náklady</v>
      </c>
      <c r="F73" s="316"/>
      <c r="G73" s="316"/>
      <c r="H73" s="316"/>
      <c r="L73" s="39"/>
    </row>
    <row r="74" spans="2:20" s="1" customFormat="1" ht="6.95" customHeight="1">
      <c r="B74" s="39"/>
      <c r="L74" s="39"/>
    </row>
    <row r="75" spans="2:20" s="1" customFormat="1" ht="18" customHeight="1">
      <c r="B75" s="39"/>
      <c r="C75" s="61" t="s">
        <v>22</v>
      </c>
      <c r="F75" s="131" t="str">
        <f>F12</f>
        <v>V Remízku 7/919,Praha 5</v>
      </c>
      <c r="I75" s="61" t="s">
        <v>24</v>
      </c>
      <c r="J75" s="65" t="str">
        <f>IF(J12="","",J12)</f>
        <v>18. 2. 2018</v>
      </c>
      <c r="L75" s="39"/>
    </row>
    <row r="76" spans="2:20" s="1" customFormat="1" ht="6.95" customHeight="1">
      <c r="B76" s="39"/>
      <c r="L76" s="39"/>
    </row>
    <row r="77" spans="2:20" s="1" customFormat="1" ht="15">
      <c r="B77" s="39"/>
      <c r="C77" s="61" t="s">
        <v>28</v>
      </c>
      <c r="F77" s="131" t="str">
        <f>E15</f>
        <v>Fakultní ZŠ a MŠ Barrandov II, Praha 5</v>
      </c>
      <c r="I77" s="61" t="s">
        <v>34</v>
      </c>
      <c r="J77" s="131" t="str">
        <f>E21</f>
        <v>Atelier VJH s. r. o.,Mladenovova 5,Praha 4</v>
      </c>
      <c r="L77" s="39"/>
    </row>
    <row r="78" spans="2:20" s="1" customFormat="1" ht="14.45" customHeight="1">
      <c r="B78" s="39"/>
      <c r="C78" s="61" t="s">
        <v>32</v>
      </c>
      <c r="F78" s="131" t="str">
        <f>IF(E18="","",E18)</f>
        <v xml:space="preserve"> </v>
      </c>
      <c r="L78" s="39"/>
    </row>
    <row r="79" spans="2:20" s="1" customFormat="1" ht="10.35" customHeight="1">
      <c r="B79" s="39"/>
      <c r="L79" s="39"/>
    </row>
    <row r="80" spans="2:20" s="9" customFormat="1" ht="29.25" customHeight="1">
      <c r="B80" s="132"/>
      <c r="C80" s="133" t="s">
        <v>118</v>
      </c>
      <c r="D80" s="134" t="s">
        <v>57</v>
      </c>
      <c r="E80" s="134" t="s">
        <v>53</v>
      </c>
      <c r="F80" s="134" t="s">
        <v>119</v>
      </c>
      <c r="G80" s="134" t="s">
        <v>120</v>
      </c>
      <c r="H80" s="134" t="s">
        <v>121</v>
      </c>
      <c r="I80" s="134" t="s">
        <v>122</v>
      </c>
      <c r="J80" s="134" t="s">
        <v>91</v>
      </c>
      <c r="K80" s="135" t="s">
        <v>123</v>
      </c>
      <c r="L80" s="132"/>
      <c r="M80" s="71" t="s">
        <v>124</v>
      </c>
      <c r="N80" s="72" t="s">
        <v>42</v>
      </c>
      <c r="O80" s="72" t="s">
        <v>125</v>
      </c>
      <c r="P80" s="72" t="s">
        <v>126</v>
      </c>
      <c r="Q80" s="72" t="s">
        <v>127</v>
      </c>
      <c r="R80" s="72" t="s">
        <v>128</v>
      </c>
      <c r="S80" s="72" t="s">
        <v>129</v>
      </c>
      <c r="T80" s="73" t="s">
        <v>130</v>
      </c>
    </row>
    <row r="81" spans="2:65" s="1" customFormat="1" ht="29.25" customHeight="1">
      <c r="B81" s="39"/>
      <c r="C81" s="75" t="s">
        <v>92</v>
      </c>
      <c r="J81" s="136">
        <f>BK81</f>
        <v>0</v>
      </c>
      <c r="L81" s="39"/>
      <c r="M81" s="74"/>
      <c r="N81" s="66"/>
      <c r="O81" s="66"/>
      <c r="P81" s="137">
        <f>P82</f>
        <v>0</v>
      </c>
      <c r="Q81" s="66"/>
      <c r="R81" s="137">
        <f>R82</f>
        <v>0</v>
      </c>
      <c r="S81" s="66"/>
      <c r="T81" s="138">
        <f>T82</f>
        <v>0</v>
      </c>
      <c r="AT81" s="24" t="s">
        <v>71</v>
      </c>
      <c r="AU81" s="24" t="s">
        <v>93</v>
      </c>
      <c r="BK81" s="139">
        <f>BK82</f>
        <v>0</v>
      </c>
    </row>
    <row r="82" spans="2:65" s="10" customFormat="1" ht="37.35" customHeight="1">
      <c r="B82" s="140"/>
      <c r="D82" s="141" t="s">
        <v>71</v>
      </c>
      <c r="E82" s="142" t="s">
        <v>79</v>
      </c>
      <c r="F82" s="142" t="s">
        <v>80</v>
      </c>
      <c r="J82" s="143">
        <f>BK82</f>
        <v>0</v>
      </c>
      <c r="L82" s="140"/>
      <c r="M82" s="144"/>
      <c r="N82" s="145"/>
      <c r="O82" s="145"/>
      <c r="P82" s="146">
        <f>P83+P85+P87+P89</f>
        <v>0</v>
      </c>
      <c r="Q82" s="145"/>
      <c r="R82" s="146">
        <f>R83+R85+R87+R89</f>
        <v>0</v>
      </c>
      <c r="S82" s="145"/>
      <c r="T82" s="147">
        <f>T83+T85+T87+T89</f>
        <v>0</v>
      </c>
      <c r="AR82" s="141" t="s">
        <v>157</v>
      </c>
      <c r="AT82" s="148" t="s">
        <v>71</v>
      </c>
      <c r="AU82" s="148" t="s">
        <v>72</v>
      </c>
      <c r="AY82" s="141" t="s">
        <v>133</v>
      </c>
      <c r="BK82" s="149">
        <f>BK83+BK85+BK87+BK89</f>
        <v>0</v>
      </c>
    </row>
    <row r="83" spans="2:65" s="10" customFormat="1" ht="19.899999999999999" customHeight="1">
      <c r="B83" s="140"/>
      <c r="D83" s="141" t="s">
        <v>71</v>
      </c>
      <c r="E83" s="150" t="s">
        <v>981</v>
      </c>
      <c r="F83" s="150" t="s">
        <v>982</v>
      </c>
      <c r="J83" s="151">
        <f>BK83</f>
        <v>0</v>
      </c>
      <c r="L83" s="140"/>
      <c r="M83" s="144"/>
      <c r="N83" s="145"/>
      <c r="O83" s="145"/>
      <c r="P83" s="146">
        <f>P84</f>
        <v>0</v>
      </c>
      <c r="Q83" s="145"/>
      <c r="R83" s="146">
        <f>R84</f>
        <v>0</v>
      </c>
      <c r="S83" s="145"/>
      <c r="T83" s="147">
        <f>T84</f>
        <v>0</v>
      </c>
      <c r="AR83" s="141" t="s">
        <v>157</v>
      </c>
      <c r="AT83" s="148" t="s">
        <v>71</v>
      </c>
      <c r="AU83" s="148" t="s">
        <v>77</v>
      </c>
      <c r="AY83" s="141" t="s">
        <v>133</v>
      </c>
      <c r="BK83" s="149">
        <f>BK84</f>
        <v>0</v>
      </c>
    </row>
    <row r="84" spans="2:65" s="1" customFormat="1" ht="16.5" customHeight="1">
      <c r="B84" s="152"/>
      <c r="C84" s="153" t="s">
        <v>77</v>
      </c>
      <c r="D84" s="153" t="s">
        <v>136</v>
      </c>
      <c r="E84" s="154" t="s">
        <v>983</v>
      </c>
      <c r="F84" s="155" t="s">
        <v>984</v>
      </c>
      <c r="G84" s="156" t="s">
        <v>226</v>
      </c>
      <c r="H84" s="157">
        <v>1</v>
      </c>
      <c r="I84" s="158">
        <v>0</v>
      </c>
      <c r="J84" s="158">
        <f>ROUND(I84*H84,2)</f>
        <v>0</v>
      </c>
      <c r="K84" s="155" t="s">
        <v>140</v>
      </c>
      <c r="L84" s="39"/>
      <c r="M84" s="159" t="s">
        <v>5</v>
      </c>
      <c r="N84" s="160" t="s">
        <v>43</v>
      </c>
      <c r="O84" s="161">
        <v>0</v>
      </c>
      <c r="P84" s="161">
        <f>O84*H84</f>
        <v>0</v>
      </c>
      <c r="Q84" s="161">
        <v>0</v>
      </c>
      <c r="R84" s="161">
        <f>Q84*H84</f>
        <v>0</v>
      </c>
      <c r="S84" s="161">
        <v>0</v>
      </c>
      <c r="T84" s="162">
        <f>S84*H84</f>
        <v>0</v>
      </c>
      <c r="AR84" s="24" t="s">
        <v>985</v>
      </c>
      <c r="AT84" s="24" t="s">
        <v>136</v>
      </c>
      <c r="AU84" s="24" t="s">
        <v>82</v>
      </c>
      <c r="AY84" s="24" t="s">
        <v>133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24" t="s">
        <v>77</v>
      </c>
      <c r="BK84" s="163">
        <f>ROUND(I84*H84,2)</f>
        <v>0</v>
      </c>
      <c r="BL84" s="24" t="s">
        <v>985</v>
      </c>
      <c r="BM84" s="24" t="s">
        <v>986</v>
      </c>
    </row>
    <row r="85" spans="2:65" s="10" customFormat="1" ht="29.85" customHeight="1">
      <c r="B85" s="140"/>
      <c r="D85" s="141" t="s">
        <v>71</v>
      </c>
      <c r="E85" s="150" t="s">
        <v>987</v>
      </c>
      <c r="F85" s="150" t="s">
        <v>988</v>
      </c>
      <c r="J85" s="151">
        <f>BK85</f>
        <v>0</v>
      </c>
      <c r="L85" s="140"/>
      <c r="M85" s="144"/>
      <c r="N85" s="145"/>
      <c r="O85" s="145"/>
      <c r="P85" s="146">
        <f>P86</f>
        <v>0</v>
      </c>
      <c r="Q85" s="145"/>
      <c r="R85" s="146">
        <f>R86</f>
        <v>0</v>
      </c>
      <c r="S85" s="145"/>
      <c r="T85" s="147">
        <f>T86</f>
        <v>0</v>
      </c>
      <c r="AR85" s="141" t="s">
        <v>157</v>
      </c>
      <c r="AT85" s="148" t="s">
        <v>71</v>
      </c>
      <c r="AU85" s="148" t="s">
        <v>77</v>
      </c>
      <c r="AY85" s="141" t="s">
        <v>133</v>
      </c>
      <c r="BK85" s="149">
        <f>BK86</f>
        <v>0</v>
      </c>
    </row>
    <row r="86" spans="2:65" s="1" customFormat="1" ht="16.5" customHeight="1">
      <c r="B86" s="152"/>
      <c r="C86" s="153" t="s">
        <v>82</v>
      </c>
      <c r="D86" s="153" t="s">
        <v>136</v>
      </c>
      <c r="E86" s="154" t="s">
        <v>989</v>
      </c>
      <c r="F86" s="155" t="s">
        <v>988</v>
      </c>
      <c r="G86" s="156" t="s">
        <v>226</v>
      </c>
      <c r="H86" s="157">
        <v>1</v>
      </c>
      <c r="I86" s="158">
        <v>0</v>
      </c>
      <c r="J86" s="158">
        <f>ROUND(I86*H86,2)</f>
        <v>0</v>
      </c>
      <c r="K86" s="155" t="s">
        <v>140</v>
      </c>
      <c r="L86" s="39"/>
      <c r="M86" s="159" t="s">
        <v>5</v>
      </c>
      <c r="N86" s="160" t="s">
        <v>43</v>
      </c>
      <c r="O86" s="161">
        <v>0</v>
      </c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AR86" s="24" t="s">
        <v>985</v>
      </c>
      <c r="AT86" s="24" t="s">
        <v>136</v>
      </c>
      <c r="AU86" s="24" t="s">
        <v>82</v>
      </c>
      <c r="AY86" s="24" t="s">
        <v>133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24" t="s">
        <v>77</v>
      </c>
      <c r="BK86" s="163">
        <f>ROUND(I86*H86,2)</f>
        <v>0</v>
      </c>
      <c r="BL86" s="24" t="s">
        <v>985</v>
      </c>
      <c r="BM86" s="24" t="s">
        <v>990</v>
      </c>
    </row>
    <row r="87" spans="2:65" s="10" customFormat="1" ht="29.85" customHeight="1">
      <c r="B87" s="140"/>
      <c r="D87" s="141" t="s">
        <v>71</v>
      </c>
      <c r="E87" s="150" t="s">
        <v>991</v>
      </c>
      <c r="F87" s="150" t="s">
        <v>992</v>
      </c>
      <c r="J87" s="151">
        <f>BK87</f>
        <v>0</v>
      </c>
      <c r="L87" s="140"/>
      <c r="M87" s="144"/>
      <c r="N87" s="145"/>
      <c r="O87" s="145"/>
      <c r="P87" s="146">
        <f>P88</f>
        <v>0</v>
      </c>
      <c r="Q87" s="145"/>
      <c r="R87" s="146">
        <f>R88</f>
        <v>0</v>
      </c>
      <c r="S87" s="145"/>
      <c r="T87" s="147">
        <f>T88</f>
        <v>0</v>
      </c>
      <c r="AR87" s="141" t="s">
        <v>157</v>
      </c>
      <c r="AT87" s="148" t="s">
        <v>71</v>
      </c>
      <c r="AU87" s="148" t="s">
        <v>77</v>
      </c>
      <c r="AY87" s="141" t="s">
        <v>133</v>
      </c>
      <c r="BK87" s="149">
        <f>BK88</f>
        <v>0</v>
      </c>
    </row>
    <row r="88" spans="2:65" s="1" customFormat="1" ht="16.5" customHeight="1">
      <c r="B88" s="152"/>
      <c r="C88" s="153" t="s">
        <v>134</v>
      </c>
      <c r="D88" s="153" t="s">
        <v>136</v>
      </c>
      <c r="E88" s="154" t="s">
        <v>993</v>
      </c>
      <c r="F88" s="155" t="s">
        <v>994</v>
      </c>
      <c r="G88" s="156" t="s">
        <v>226</v>
      </c>
      <c r="H88" s="157">
        <v>1</v>
      </c>
      <c r="I88" s="158">
        <v>0</v>
      </c>
      <c r="J88" s="158">
        <f>ROUND(I88*H88,2)</f>
        <v>0</v>
      </c>
      <c r="K88" s="155" t="s">
        <v>140</v>
      </c>
      <c r="L88" s="39"/>
      <c r="M88" s="159" t="s">
        <v>5</v>
      </c>
      <c r="N88" s="160" t="s">
        <v>43</v>
      </c>
      <c r="O88" s="161">
        <v>0</v>
      </c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AR88" s="24" t="s">
        <v>985</v>
      </c>
      <c r="AT88" s="24" t="s">
        <v>136</v>
      </c>
      <c r="AU88" s="24" t="s">
        <v>82</v>
      </c>
      <c r="AY88" s="24" t="s">
        <v>133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24" t="s">
        <v>77</v>
      </c>
      <c r="BK88" s="163">
        <f>ROUND(I88*H88,2)</f>
        <v>0</v>
      </c>
      <c r="BL88" s="24" t="s">
        <v>985</v>
      </c>
      <c r="BM88" s="24" t="s">
        <v>995</v>
      </c>
    </row>
    <row r="89" spans="2:65" s="10" customFormat="1" ht="29.85" customHeight="1">
      <c r="B89" s="140"/>
      <c r="D89" s="141" t="s">
        <v>71</v>
      </c>
      <c r="E89" s="150" t="s">
        <v>996</v>
      </c>
      <c r="F89" s="150" t="s">
        <v>997</v>
      </c>
      <c r="J89" s="151">
        <f>BK89</f>
        <v>0</v>
      </c>
      <c r="L89" s="140"/>
      <c r="M89" s="144"/>
      <c r="N89" s="145"/>
      <c r="O89" s="145"/>
      <c r="P89" s="146">
        <f>P90</f>
        <v>0</v>
      </c>
      <c r="Q89" s="145"/>
      <c r="R89" s="146">
        <f>R90</f>
        <v>0</v>
      </c>
      <c r="S89" s="145"/>
      <c r="T89" s="147">
        <f>T90</f>
        <v>0</v>
      </c>
      <c r="AR89" s="141" t="s">
        <v>157</v>
      </c>
      <c r="AT89" s="148" t="s">
        <v>71</v>
      </c>
      <c r="AU89" s="148" t="s">
        <v>77</v>
      </c>
      <c r="AY89" s="141" t="s">
        <v>133</v>
      </c>
      <c r="BK89" s="149">
        <f>BK90</f>
        <v>0</v>
      </c>
    </row>
    <row r="90" spans="2:65" s="1" customFormat="1" ht="16.5" customHeight="1">
      <c r="B90" s="152"/>
      <c r="C90" s="153" t="s">
        <v>141</v>
      </c>
      <c r="D90" s="153" t="s">
        <v>136</v>
      </c>
      <c r="E90" s="154" t="s">
        <v>998</v>
      </c>
      <c r="F90" s="155" t="s">
        <v>997</v>
      </c>
      <c r="G90" s="156" t="s">
        <v>226</v>
      </c>
      <c r="H90" s="157">
        <v>1</v>
      </c>
      <c r="I90" s="158">
        <v>0</v>
      </c>
      <c r="J90" s="158">
        <f>ROUND(I90*H90,2)</f>
        <v>0</v>
      </c>
      <c r="K90" s="155" t="s">
        <v>140</v>
      </c>
      <c r="L90" s="39"/>
      <c r="M90" s="159" t="s">
        <v>5</v>
      </c>
      <c r="N90" s="201" t="s">
        <v>43</v>
      </c>
      <c r="O90" s="202">
        <v>0</v>
      </c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985</v>
      </c>
      <c r="AT90" s="24" t="s">
        <v>136</v>
      </c>
      <c r="AU90" s="24" t="s">
        <v>82</v>
      </c>
      <c r="AY90" s="24" t="s">
        <v>133</v>
      </c>
      <c r="BE90" s="163">
        <f>IF(N90="základní",J90,0)</f>
        <v>0</v>
      </c>
      <c r="BF90" s="163">
        <f>IF(N90="snížená",J90,0)</f>
        <v>0</v>
      </c>
      <c r="BG90" s="163">
        <f>IF(N90="zákl. přenesená",J90,0)</f>
        <v>0</v>
      </c>
      <c r="BH90" s="163">
        <f>IF(N90="sníž. přenesená",J90,0)</f>
        <v>0</v>
      </c>
      <c r="BI90" s="163">
        <f>IF(N90="nulová",J90,0)</f>
        <v>0</v>
      </c>
      <c r="BJ90" s="24" t="s">
        <v>77</v>
      </c>
      <c r="BK90" s="163">
        <f>ROUND(I90*H90,2)</f>
        <v>0</v>
      </c>
      <c r="BL90" s="24" t="s">
        <v>985</v>
      </c>
      <c r="BM90" s="24" t="s">
        <v>999</v>
      </c>
    </row>
    <row r="91" spans="2:65" s="1" customFormat="1" ht="6.95" customHeight="1"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39"/>
    </row>
  </sheetData>
  <autoFilter ref="C80:K90" xr:uid="{00000000-0009-0000-0000-000002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0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topLeftCell="A184" zoomScaleNormal="100" workbookViewId="0"/>
  </sheetViews>
  <sheetFormatPr defaultRowHeight="13.5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ht="37.5" customHeight="1"/>
    <row r="2" spans="2:11" ht="7.5" customHeight="1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5" customFormat="1" ht="45" customHeight="1">
      <c r="B3" s="208"/>
      <c r="C3" s="324" t="s">
        <v>1000</v>
      </c>
      <c r="D3" s="324"/>
      <c r="E3" s="324"/>
      <c r="F3" s="324"/>
      <c r="G3" s="324"/>
      <c r="H3" s="324"/>
      <c r="I3" s="324"/>
      <c r="J3" s="324"/>
      <c r="K3" s="209"/>
    </row>
    <row r="4" spans="2:11" ht="25.5" customHeight="1">
      <c r="B4" s="210"/>
      <c r="C4" s="331" t="s">
        <v>1001</v>
      </c>
      <c r="D4" s="331"/>
      <c r="E4" s="331"/>
      <c r="F4" s="331"/>
      <c r="G4" s="331"/>
      <c r="H4" s="331"/>
      <c r="I4" s="331"/>
      <c r="J4" s="331"/>
      <c r="K4" s="211"/>
    </row>
    <row r="5" spans="2:11" ht="5.25" customHeight="1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ht="15" customHeight="1">
      <c r="B6" s="210"/>
      <c r="C6" s="327" t="s">
        <v>1002</v>
      </c>
      <c r="D6" s="327"/>
      <c r="E6" s="327"/>
      <c r="F6" s="327"/>
      <c r="G6" s="327"/>
      <c r="H6" s="327"/>
      <c r="I6" s="327"/>
      <c r="J6" s="327"/>
      <c r="K6" s="211"/>
    </row>
    <row r="7" spans="2:11" ht="15" customHeight="1">
      <c r="B7" s="214"/>
      <c r="C7" s="327" t="s">
        <v>1003</v>
      </c>
      <c r="D7" s="327"/>
      <c r="E7" s="327"/>
      <c r="F7" s="327"/>
      <c r="G7" s="327"/>
      <c r="H7" s="327"/>
      <c r="I7" s="327"/>
      <c r="J7" s="327"/>
      <c r="K7" s="211"/>
    </row>
    <row r="8" spans="2:1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ht="15" customHeight="1">
      <c r="B9" s="214"/>
      <c r="C9" s="327" t="s">
        <v>1004</v>
      </c>
      <c r="D9" s="327"/>
      <c r="E9" s="327"/>
      <c r="F9" s="327"/>
      <c r="G9" s="327"/>
      <c r="H9" s="327"/>
      <c r="I9" s="327"/>
      <c r="J9" s="327"/>
      <c r="K9" s="211"/>
    </row>
    <row r="10" spans="2:11" ht="15" customHeight="1">
      <c r="B10" s="214"/>
      <c r="C10" s="213"/>
      <c r="D10" s="327" t="s">
        <v>1005</v>
      </c>
      <c r="E10" s="327"/>
      <c r="F10" s="327"/>
      <c r="G10" s="327"/>
      <c r="H10" s="327"/>
      <c r="I10" s="327"/>
      <c r="J10" s="327"/>
      <c r="K10" s="211"/>
    </row>
    <row r="11" spans="2:11" ht="15" customHeight="1">
      <c r="B11" s="214"/>
      <c r="C11" s="215"/>
      <c r="D11" s="327" t="s">
        <v>1006</v>
      </c>
      <c r="E11" s="327"/>
      <c r="F11" s="327"/>
      <c r="G11" s="327"/>
      <c r="H11" s="327"/>
      <c r="I11" s="327"/>
      <c r="J11" s="327"/>
      <c r="K11" s="211"/>
    </row>
    <row r="12" spans="2:11" ht="12.75" customHeight="1">
      <c r="B12" s="214"/>
      <c r="C12" s="215"/>
      <c r="D12" s="215"/>
      <c r="E12" s="215"/>
      <c r="F12" s="215"/>
      <c r="G12" s="215"/>
      <c r="H12" s="215"/>
      <c r="I12" s="215"/>
      <c r="J12" s="215"/>
      <c r="K12" s="211"/>
    </row>
    <row r="13" spans="2:11" ht="15" customHeight="1">
      <c r="B13" s="214"/>
      <c r="C13" s="215"/>
      <c r="D13" s="327" t="s">
        <v>1007</v>
      </c>
      <c r="E13" s="327"/>
      <c r="F13" s="327"/>
      <c r="G13" s="327"/>
      <c r="H13" s="327"/>
      <c r="I13" s="327"/>
      <c r="J13" s="327"/>
      <c r="K13" s="211"/>
    </row>
    <row r="14" spans="2:11" ht="15" customHeight="1">
      <c r="B14" s="214"/>
      <c r="C14" s="215"/>
      <c r="D14" s="327" t="s">
        <v>1008</v>
      </c>
      <c r="E14" s="327"/>
      <c r="F14" s="327"/>
      <c r="G14" s="327"/>
      <c r="H14" s="327"/>
      <c r="I14" s="327"/>
      <c r="J14" s="327"/>
      <c r="K14" s="211"/>
    </row>
    <row r="15" spans="2:11" ht="15" customHeight="1">
      <c r="B15" s="214"/>
      <c r="C15" s="215"/>
      <c r="D15" s="327" t="s">
        <v>1009</v>
      </c>
      <c r="E15" s="327"/>
      <c r="F15" s="327"/>
      <c r="G15" s="327"/>
      <c r="H15" s="327"/>
      <c r="I15" s="327"/>
      <c r="J15" s="327"/>
      <c r="K15" s="211"/>
    </row>
    <row r="16" spans="2:11" ht="15" customHeight="1">
      <c r="B16" s="214"/>
      <c r="C16" s="215"/>
      <c r="D16" s="215"/>
      <c r="E16" s="216" t="s">
        <v>76</v>
      </c>
      <c r="F16" s="327" t="s">
        <v>1010</v>
      </c>
      <c r="G16" s="327"/>
      <c r="H16" s="327"/>
      <c r="I16" s="327"/>
      <c r="J16" s="327"/>
      <c r="K16" s="211"/>
    </row>
    <row r="17" spans="2:11" ht="15" customHeight="1">
      <c r="B17" s="214"/>
      <c r="C17" s="215"/>
      <c r="D17" s="215"/>
      <c r="E17" s="216" t="s">
        <v>1011</v>
      </c>
      <c r="F17" s="327" t="s">
        <v>1012</v>
      </c>
      <c r="G17" s="327"/>
      <c r="H17" s="327"/>
      <c r="I17" s="327"/>
      <c r="J17" s="327"/>
      <c r="K17" s="211"/>
    </row>
    <row r="18" spans="2:11" ht="15" customHeight="1">
      <c r="B18" s="214"/>
      <c r="C18" s="215"/>
      <c r="D18" s="215"/>
      <c r="E18" s="216" t="s">
        <v>1013</v>
      </c>
      <c r="F18" s="327" t="s">
        <v>1014</v>
      </c>
      <c r="G18" s="327"/>
      <c r="H18" s="327"/>
      <c r="I18" s="327"/>
      <c r="J18" s="327"/>
      <c r="K18" s="211"/>
    </row>
    <row r="19" spans="2:11" ht="15" customHeight="1">
      <c r="B19" s="214"/>
      <c r="C19" s="215"/>
      <c r="D19" s="215"/>
      <c r="E19" s="216" t="s">
        <v>1015</v>
      </c>
      <c r="F19" s="327" t="s">
        <v>1016</v>
      </c>
      <c r="G19" s="327"/>
      <c r="H19" s="327"/>
      <c r="I19" s="327"/>
      <c r="J19" s="327"/>
      <c r="K19" s="211"/>
    </row>
    <row r="20" spans="2:11" ht="15" customHeight="1">
      <c r="B20" s="214"/>
      <c r="C20" s="215"/>
      <c r="D20" s="215"/>
      <c r="E20" s="216" t="s">
        <v>946</v>
      </c>
      <c r="F20" s="327" t="s">
        <v>1017</v>
      </c>
      <c r="G20" s="327"/>
      <c r="H20" s="327"/>
      <c r="I20" s="327"/>
      <c r="J20" s="327"/>
      <c r="K20" s="211"/>
    </row>
    <row r="21" spans="2:11" ht="15" customHeight="1">
      <c r="B21" s="214"/>
      <c r="C21" s="215"/>
      <c r="D21" s="215"/>
      <c r="E21" s="216" t="s">
        <v>1018</v>
      </c>
      <c r="F21" s="327" t="s">
        <v>1019</v>
      </c>
      <c r="G21" s="327"/>
      <c r="H21" s="327"/>
      <c r="I21" s="327"/>
      <c r="J21" s="327"/>
      <c r="K21" s="211"/>
    </row>
    <row r="22" spans="2:11" ht="12.75" customHeight="1">
      <c r="B22" s="214"/>
      <c r="C22" s="215"/>
      <c r="D22" s="215"/>
      <c r="E22" s="215"/>
      <c r="F22" s="215"/>
      <c r="G22" s="215"/>
      <c r="H22" s="215"/>
      <c r="I22" s="215"/>
      <c r="J22" s="215"/>
      <c r="K22" s="211"/>
    </row>
    <row r="23" spans="2:11" ht="15" customHeight="1">
      <c r="B23" s="214"/>
      <c r="C23" s="327" t="s">
        <v>1020</v>
      </c>
      <c r="D23" s="327"/>
      <c r="E23" s="327"/>
      <c r="F23" s="327"/>
      <c r="G23" s="327"/>
      <c r="H23" s="327"/>
      <c r="I23" s="327"/>
      <c r="J23" s="327"/>
      <c r="K23" s="211"/>
    </row>
    <row r="24" spans="2:11" ht="15" customHeight="1">
      <c r="B24" s="214"/>
      <c r="C24" s="327" t="s">
        <v>1021</v>
      </c>
      <c r="D24" s="327"/>
      <c r="E24" s="327"/>
      <c r="F24" s="327"/>
      <c r="G24" s="327"/>
      <c r="H24" s="327"/>
      <c r="I24" s="327"/>
      <c r="J24" s="327"/>
      <c r="K24" s="211"/>
    </row>
    <row r="25" spans="2:11" ht="15" customHeight="1">
      <c r="B25" s="214"/>
      <c r="C25" s="213"/>
      <c r="D25" s="327" t="s">
        <v>1022</v>
      </c>
      <c r="E25" s="327"/>
      <c r="F25" s="327"/>
      <c r="G25" s="327"/>
      <c r="H25" s="327"/>
      <c r="I25" s="327"/>
      <c r="J25" s="327"/>
      <c r="K25" s="211"/>
    </row>
    <row r="26" spans="2:11" ht="15" customHeight="1">
      <c r="B26" s="214"/>
      <c r="C26" s="215"/>
      <c r="D26" s="327" t="s">
        <v>1023</v>
      </c>
      <c r="E26" s="327"/>
      <c r="F26" s="327"/>
      <c r="G26" s="327"/>
      <c r="H26" s="327"/>
      <c r="I26" s="327"/>
      <c r="J26" s="327"/>
      <c r="K26" s="211"/>
    </row>
    <row r="27" spans="2:11" ht="12.75" customHeight="1">
      <c r="B27" s="214"/>
      <c r="C27" s="215"/>
      <c r="D27" s="215"/>
      <c r="E27" s="215"/>
      <c r="F27" s="215"/>
      <c r="G27" s="215"/>
      <c r="H27" s="215"/>
      <c r="I27" s="215"/>
      <c r="J27" s="215"/>
      <c r="K27" s="211"/>
    </row>
    <row r="28" spans="2:11" ht="15" customHeight="1">
      <c r="B28" s="214"/>
      <c r="C28" s="215"/>
      <c r="D28" s="327" t="s">
        <v>1024</v>
      </c>
      <c r="E28" s="327"/>
      <c r="F28" s="327"/>
      <c r="G28" s="327"/>
      <c r="H28" s="327"/>
      <c r="I28" s="327"/>
      <c r="J28" s="327"/>
      <c r="K28" s="211"/>
    </row>
    <row r="29" spans="2:11" ht="15" customHeight="1">
      <c r="B29" s="214"/>
      <c r="C29" s="215"/>
      <c r="D29" s="327" t="s">
        <v>1025</v>
      </c>
      <c r="E29" s="327"/>
      <c r="F29" s="327"/>
      <c r="G29" s="327"/>
      <c r="H29" s="327"/>
      <c r="I29" s="327"/>
      <c r="J29" s="327"/>
      <c r="K29" s="211"/>
    </row>
    <row r="30" spans="2:11" ht="12.75" customHeight="1">
      <c r="B30" s="214"/>
      <c r="C30" s="215"/>
      <c r="D30" s="215"/>
      <c r="E30" s="215"/>
      <c r="F30" s="215"/>
      <c r="G30" s="215"/>
      <c r="H30" s="215"/>
      <c r="I30" s="215"/>
      <c r="J30" s="215"/>
      <c r="K30" s="211"/>
    </row>
    <row r="31" spans="2:11" ht="15" customHeight="1">
      <c r="B31" s="214"/>
      <c r="C31" s="215"/>
      <c r="D31" s="327" t="s">
        <v>1026</v>
      </c>
      <c r="E31" s="327"/>
      <c r="F31" s="327"/>
      <c r="G31" s="327"/>
      <c r="H31" s="327"/>
      <c r="I31" s="327"/>
      <c r="J31" s="327"/>
      <c r="K31" s="211"/>
    </row>
    <row r="32" spans="2:11" ht="15" customHeight="1">
      <c r="B32" s="214"/>
      <c r="C32" s="215"/>
      <c r="D32" s="327" t="s">
        <v>1027</v>
      </c>
      <c r="E32" s="327"/>
      <c r="F32" s="327"/>
      <c r="G32" s="327"/>
      <c r="H32" s="327"/>
      <c r="I32" s="327"/>
      <c r="J32" s="327"/>
      <c r="K32" s="211"/>
    </row>
    <row r="33" spans="2:11" ht="15" customHeight="1">
      <c r="B33" s="214"/>
      <c r="C33" s="215"/>
      <c r="D33" s="327" t="s">
        <v>1028</v>
      </c>
      <c r="E33" s="327"/>
      <c r="F33" s="327"/>
      <c r="G33" s="327"/>
      <c r="H33" s="327"/>
      <c r="I33" s="327"/>
      <c r="J33" s="327"/>
      <c r="K33" s="211"/>
    </row>
    <row r="34" spans="2:11" ht="15" customHeight="1">
      <c r="B34" s="214"/>
      <c r="C34" s="215"/>
      <c r="D34" s="213"/>
      <c r="E34" s="217" t="s">
        <v>118</v>
      </c>
      <c r="F34" s="213"/>
      <c r="G34" s="327" t="s">
        <v>1029</v>
      </c>
      <c r="H34" s="327"/>
      <c r="I34" s="327"/>
      <c r="J34" s="327"/>
      <c r="K34" s="211"/>
    </row>
    <row r="35" spans="2:11" ht="30.75" customHeight="1">
      <c r="B35" s="214"/>
      <c r="C35" s="215"/>
      <c r="D35" s="213"/>
      <c r="E35" s="217" t="s">
        <v>1030</v>
      </c>
      <c r="F35" s="213"/>
      <c r="G35" s="327" t="s">
        <v>1031</v>
      </c>
      <c r="H35" s="327"/>
      <c r="I35" s="327"/>
      <c r="J35" s="327"/>
      <c r="K35" s="211"/>
    </row>
    <row r="36" spans="2:11" ht="15" customHeight="1">
      <c r="B36" s="214"/>
      <c r="C36" s="215"/>
      <c r="D36" s="213"/>
      <c r="E36" s="217" t="s">
        <v>53</v>
      </c>
      <c r="F36" s="213"/>
      <c r="G36" s="327" t="s">
        <v>1032</v>
      </c>
      <c r="H36" s="327"/>
      <c r="I36" s="327"/>
      <c r="J36" s="327"/>
      <c r="K36" s="211"/>
    </row>
    <row r="37" spans="2:11" ht="15" customHeight="1">
      <c r="B37" s="214"/>
      <c r="C37" s="215"/>
      <c r="D37" s="213"/>
      <c r="E37" s="217" t="s">
        <v>119</v>
      </c>
      <c r="F37" s="213"/>
      <c r="G37" s="327" t="s">
        <v>1033</v>
      </c>
      <c r="H37" s="327"/>
      <c r="I37" s="327"/>
      <c r="J37" s="327"/>
      <c r="K37" s="211"/>
    </row>
    <row r="38" spans="2:11" ht="15" customHeight="1">
      <c r="B38" s="214"/>
      <c r="C38" s="215"/>
      <c r="D38" s="213"/>
      <c r="E38" s="217" t="s">
        <v>120</v>
      </c>
      <c r="F38" s="213"/>
      <c r="G38" s="327" t="s">
        <v>1034</v>
      </c>
      <c r="H38" s="327"/>
      <c r="I38" s="327"/>
      <c r="J38" s="327"/>
      <c r="K38" s="211"/>
    </row>
    <row r="39" spans="2:11" ht="15" customHeight="1">
      <c r="B39" s="214"/>
      <c r="C39" s="215"/>
      <c r="D39" s="213"/>
      <c r="E39" s="217" t="s">
        <v>121</v>
      </c>
      <c r="F39" s="213"/>
      <c r="G39" s="327" t="s">
        <v>1035</v>
      </c>
      <c r="H39" s="327"/>
      <c r="I39" s="327"/>
      <c r="J39" s="327"/>
      <c r="K39" s="211"/>
    </row>
    <row r="40" spans="2:11" ht="15" customHeight="1">
      <c r="B40" s="214"/>
      <c r="C40" s="215"/>
      <c r="D40" s="213"/>
      <c r="E40" s="217" t="s">
        <v>1036</v>
      </c>
      <c r="F40" s="213"/>
      <c r="G40" s="327" t="s">
        <v>1037</v>
      </c>
      <c r="H40" s="327"/>
      <c r="I40" s="327"/>
      <c r="J40" s="327"/>
      <c r="K40" s="211"/>
    </row>
    <row r="41" spans="2:11" ht="15" customHeight="1">
      <c r="B41" s="214"/>
      <c r="C41" s="215"/>
      <c r="D41" s="213"/>
      <c r="E41" s="217"/>
      <c r="F41" s="213"/>
      <c r="G41" s="327" t="s">
        <v>1038</v>
      </c>
      <c r="H41" s="327"/>
      <c r="I41" s="327"/>
      <c r="J41" s="327"/>
      <c r="K41" s="211"/>
    </row>
    <row r="42" spans="2:11" ht="15" customHeight="1">
      <c r="B42" s="214"/>
      <c r="C42" s="215"/>
      <c r="D42" s="213"/>
      <c r="E42" s="217" t="s">
        <v>1039</v>
      </c>
      <c r="F42" s="213"/>
      <c r="G42" s="327" t="s">
        <v>1040</v>
      </c>
      <c r="H42" s="327"/>
      <c r="I42" s="327"/>
      <c r="J42" s="327"/>
      <c r="K42" s="211"/>
    </row>
    <row r="43" spans="2:11" ht="15" customHeight="1">
      <c r="B43" s="214"/>
      <c r="C43" s="215"/>
      <c r="D43" s="213"/>
      <c r="E43" s="217" t="s">
        <v>123</v>
      </c>
      <c r="F43" s="213"/>
      <c r="G43" s="327" t="s">
        <v>1041</v>
      </c>
      <c r="H43" s="327"/>
      <c r="I43" s="327"/>
      <c r="J43" s="327"/>
      <c r="K43" s="211"/>
    </row>
    <row r="44" spans="2:11" ht="12.75" customHeight="1">
      <c r="B44" s="214"/>
      <c r="C44" s="215"/>
      <c r="D44" s="213"/>
      <c r="E44" s="213"/>
      <c r="F44" s="213"/>
      <c r="G44" s="213"/>
      <c r="H44" s="213"/>
      <c r="I44" s="213"/>
      <c r="J44" s="213"/>
      <c r="K44" s="211"/>
    </row>
    <row r="45" spans="2:11" ht="15" customHeight="1">
      <c r="B45" s="214"/>
      <c r="C45" s="215"/>
      <c r="D45" s="327" t="s">
        <v>1042</v>
      </c>
      <c r="E45" s="327"/>
      <c r="F45" s="327"/>
      <c r="G45" s="327"/>
      <c r="H45" s="327"/>
      <c r="I45" s="327"/>
      <c r="J45" s="327"/>
      <c r="K45" s="211"/>
    </row>
    <row r="46" spans="2:11" ht="15" customHeight="1">
      <c r="B46" s="214"/>
      <c r="C46" s="215"/>
      <c r="D46" s="215"/>
      <c r="E46" s="327" t="s">
        <v>1043</v>
      </c>
      <c r="F46" s="327"/>
      <c r="G46" s="327"/>
      <c r="H46" s="327"/>
      <c r="I46" s="327"/>
      <c r="J46" s="327"/>
      <c r="K46" s="211"/>
    </row>
    <row r="47" spans="2:11" ht="15" customHeight="1">
      <c r="B47" s="214"/>
      <c r="C47" s="215"/>
      <c r="D47" s="215"/>
      <c r="E47" s="327" t="s">
        <v>1044</v>
      </c>
      <c r="F47" s="327"/>
      <c r="G47" s="327"/>
      <c r="H47" s="327"/>
      <c r="I47" s="327"/>
      <c r="J47" s="327"/>
      <c r="K47" s="211"/>
    </row>
    <row r="48" spans="2:11" ht="15" customHeight="1">
      <c r="B48" s="214"/>
      <c r="C48" s="215"/>
      <c r="D48" s="215"/>
      <c r="E48" s="327" t="s">
        <v>1045</v>
      </c>
      <c r="F48" s="327"/>
      <c r="G48" s="327"/>
      <c r="H48" s="327"/>
      <c r="I48" s="327"/>
      <c r="J48" s="327"/>
      <c r="K48" s="211"/>
    </row>
    <row r="49" spans="2:11" ht="15" customHeight="1">
      <c r="B49" s="214"/>
      <c r="C49" s="215"/>
      <c r="D49" s="327" t="s">
        <v>1046</v>
      </c>
      <c r="E49" s="327"/>
      <c r="F49" s="327"/>
      <c r="G49" s="327"/>
      <c r="H49" s="327"/>
      <c r="I49" s="327"/>
      <c r="J49" s="327"/>
      <c r="K49" s="211"/>
    </row>
    <row r="50" spans="2:11" ht="25.5" customHeight="1">
      <c r="B50" s="210"/>
      <c r="C50" s="331" t="s">
        <v>1047</v>
      </c>
      <c r="D50" s="331"/>
      <c r="E50" s="331"/>
      <c r="F50" s="331"/>
      <c r="G50" s="331"/>
      <c r="H50" s="331"/>
      <c r="I50" s="331"/>
      <c r="J50" s="331"/>
      <c r="K50" s="211"/>
    </row>
    <row r="51" spans="2:11" ht="5.25" customHeight="1">
      <c r="B51" s="210"/>
      <c r="C51" s="212"/>
      <c r="D51" s="212"/>
      <c r="E51" s="212"/>
      <c r="F51" s="212"/>
      <c r="G51" s="212"/>
      <c r="H51" s="212"/>
      <c r="I51" s="212"/>
      <c r="J51" s="212"/>
      <c r="K51" s="211"/>
    </row>
    <row r="52" spans="2:11" ht="15" customHeight="1">
      <c r="B52" s="210"/>
      <c r="C52" s="327" t="s">
        <v>1048</v>
      </c>
      <c r="D52" s="327"/>
      <c r="E52" s="327"/>
      <c r="F52" s="327"/>
      <c r="G52" s="327"/>
      <c r="H52" s="327"/>
      <c r="I52" s="327"/>
      <c r="J52" s="327"/>
      <c r="K52" s="211"/>
    </row>
    <row r="53" spans="2:11" ht="15" customHeight="1">
      <c r="B53" s="210"/>
      <c r="C53" s="327" t="s">
        <v>1049</v>
      </c>
      <c r="D53" s="327"/>
      <c r="E53" s="327"/>
      <c r="F53" s="327"/>
      <c r="G53" s="327"/>
      <c r="H53" s="327"/>
      <c r="I53" s="327"/>
      <c r="J53" s="327"/>
      <c r="K53" s="211"/>
    </row>
    <row r="54" spans="2:11" ht="12.75" customHeight="1">
      <c r="B54" s="210"/>
      <c r="C54" s="213"/>
      <c r="D54" s="213"/>
      <c r="E54" s="213"/>
      <c r="F54" s="213"/>
      <c r="G54" s="213"/>
      <c r="H54" s="213"/>
      <c r="I54" s="213"/>
      <c r="J54" s="213"/>
      <c r="K54" s="211"/>
    </row>
    <row r="55" spans="2:11" ht="15" customHeight="1">
      <c r="B55" s="210"/>
      <c r="C55" s="327" t="s">
        <v>1050</v>
      </c>
      <c r="D55" s="327"/>
      <c r="E55" s="327"/>
      <c r="F55" s="327"/>
      <c r="G55" s="327"/>
      <c r="H55" s="327"/>
      <c r="I55" s="327"/>
      <c r="J55" s="327"/>
      <c r="K55" s="211"/>
    </row>
    <row r="56" spans="2:11" ht="15" customHeight="1">
      <c r="B56" s="210"/>
      <c r="C56" s="215"/>
      <c r="D56" s="327" t="s">
        <v>1051</v>
      </c>
      <c r="E56" s="327"/>
      <c r="F56" s="327"/>
      <c r="G56" s="327"/>
      <c r="H56" s="327"/>
      <c r="I56" s="327"/>
      <c r="J56" s="327"/>
      <c r="K56" s="211"/>
    </row>
    <row r="57" spans="2:11" ht="15" customHeight="1">
      <c r="B57" s="210"/>
      <c r="C57" s="215"/>
      <c r="D57" s="327" t="s">
        <v>1052</v>
      </c>
      <c r="E57" s="327"/>
      <c r="F57" s="327"/>
      <c r="G57" s="327"/>
      <c r="H57" s="327"/>
      <c r="I57" s="327"/>
      <c r="J57" s="327"/>
      <c r="K57" s="211"/>
    </row>
    <row r="58" spans="2:11" ht="15" customHeight="1">
      <c r="B58" s="210"/>
      <c r="C58" s="215"/>
      <c r="D58" s="327" t="s">
        <v>1053</v>
      </c>
      <c r="E58" s="327"/>
      <c r="F58" s="327"/>
      <c r="G58" s="327"/>
      <c r="H58" s="327"/>
      <c r="I58" s="327"/>
      <c r="J58" s="327"/>
      <c r="K58" s="211"/>
    </row>
    <row r="59" spans="2:11" ht="15" customHeight="1">
      <c r="B59" s="210"/>
      <c r="C59" s="215"/>
      <c r="D59" s="327" t="s">
        <v>1054</v>
      </c>
      <c r="E59" s="327"/>
      <c r="F59" s="327"/>
      <c r="G59" s="327"/>
      <c r="H59" s="327"/>
      <c r="I59" s="327"/>
      <c r="J59" s="327"/>
      <c r="K59" s="211"/>
    </row>
    <row r="60" spans="2:11" ht="15" customHeight="1">
      <c r="B60" s="210"/>
      <c r="C60" s="215"/>
      <c r="D60" s="328" t="s">
        <v>1055</v>
      </c>
      <c r="E60" s="328"/>
      <c r="F60" s="328"/>
      <c r="G60" s="328"/>
      <c r="H60" s="328"/>
      <c r="I60" s="328"/>
      <c r="J60" s="328"/>
      <c r="K60" s="211"/>
    </row>
    <row r="61" spans="2:11" ht="15" customHeight="1">
      <c r="B61" s="210"/>
      <c r="C61" s="215"/>
      <c r="D61" s="327" t="s">
        <v>1056</v>
      </c>
      <c r="E61" s="327"/>
      <c r="F61" s="327"/>
      <c r="G61" s="327"/>
      <c r="H61" s="327"/>
      <c r="I61" s="327"/>
      <c r="J61" s="327"/>
      <c r="K61" s="211"/>
    </row>
    <row r="62" spans="2:11" ht="12.75" customHeight="1">
      <c r="B62" s="210"/>
      <c r="C62" s="215"/>
      <c r="D62" s="215"/>
      <c r="E62" s="218"/>
      <c r="F62" s="215"/>
      <c r="G62" s="215"/>
      <c r="H62" s="215"/>
      <c r="I62" s="215"/>
      <c r="J62" s="215"/>
      <c r="K62" s="211"/>
    </row>
    <row r="63" spans="2:11" ht="15" customHeight="1">
      <c r="B63" s="210"/>
      <c r="C63" s="215"/>
      <c r="D63" s="327" t="s">
        <v>1057</v>
      </c>
      <c r="E63" s="327"/>
      <c r="F63" s="327"/>
      <c r="G63" s="327"/>
      <c r="H63" s="327"/>
      <c r="I63" s="327"/>
      <c r="J63" s="327"/>
      <c r="K63" s="211"/>
    </row>
    <row r="64" spans="2:11" ht="15" customHeight="1">
      <c r="B64" s="210"/>
      <c r="C64" s="215"/>
      <c r="D64" s="328" t="s">
        <v>1058</v>
      </c>
      <c r="E64" s="328"/>
      <c r="F64" s="328"/>
      <c r="G64" s="328"/>
      <c r="H64" s="328"/>
      <c r="I64" s="328"/>
      <c r="J64" s="328"/>
      <c r="K64" s="211"/>
    </row>
    <row r="65" spans="2:11" ht="15" customHeight="1">
      <c r="B65" s="210"/>
      <c r="C65" s="215"/>
      <c r="D65" s="327" t="s">
        <v>1059</v>
      </c>
      <c r="E65" s="327"/>
      <c r="F65" s="327"/>
      <c r="G65" s="327"/>
      <c r="H65" s="327"/>
      <c r="I65" s="327"/>
      <c r="J65" s="327"/>
      <c r="K65" s="211"/>
    </row>
    <row r="66" spans="2:11" ht="15" customHeight="1">
      <c r="B66" s="210"/>
      <c r="C66" s="215"/>
      <c r="D66" s="327" t="s">
        <v>1060</v>
      </c>
      <c r="E66" s="327"/>
      <c r="F66" s="327"/>
      <c r="G66" s="327"/>
      <c r="H66" s="327"/>
      <c r="I66" s="327"/>
      <c r="J66" s="327"/>
      <c r="K66" s="211"/>
    </row>
    <row r="67" spans="2:11" ht="15" customHeight="1">
      <c r="B67" s="210"/>
      <c r="C67" s="215"/>
      <c r="D67" s="327" t="s">
        <v>1061</v>
      </c>
      <c r="E67" s="327"/>
      <c r="F67" s="327"/>
      <c r="G67" s="327"/>
      <c r="H67" s="327"/>
      <c r="I67" s="327"/>
      <c r="J67" s="327"/>
      <c r="K67" s="211"/>
    </row>
    <row r="68" spans="2:11" ht="15" customHeight="1">
      <c r="B68" s="210"/>
      <c r="C68" s="215"/>
      <c r="D68" s="327" t="s">
        <v>1062</v>
      </c>
      <c r="E68" s="327"/>
      <c r="F68" s="327"/>
      <c r="G68" s="327"/>
      <c r="H68" s="327"/>
      <c r="I68" s="327"/>
      <c r="J68" s="327"/>
      <c r="K68" s="211"/>
    </row>
    <row r="69" spans="2:11" ht="12.75" customHeight="1">
      <c r="B69" s="219"/>
      <c r="C69" s="220"/>
      <c r="D69" s="220"/>
      <c r="E69" s="220"/>
      <c r="F69" s="220"/>
      <c r="G69" s="220"/>
      <c r="H69" s="220"/>
      <c r="I69" s="220"/>
      <c r="J69" s="220"/>
      <c r="K69" s="221"/>
    </row>
    <row r="70" spans="2:11" ht="18.75" customHeight="1">
      <c r="B70" s="222"/>
      <c r="C70" s="222"/>
      <c r="D70" s="222"/>
      <c r="E70" s="222"/>
      <c r="F70" s="222"/>
      <c r="G70" s="222"/>
      <c r="H70" s="222"/>
      <c r="I70" s="222"/>
      <c r="J70" s="222"/>
      <c r="K70" s="223"/>
    </row>
    <row r="71" spans="2:11" ht="18.75" customHeight="1">
      <c r="B71" s="223"/>
      <c r="C71" s="223"/>
      <c r="D71" s="223"/>
      <c r="E71" s="223"/>
      <c r="F71" s="223"/>
      <c r="G71" s="223"/>
      <c r="H71" s="223"/>
      <c r="I71" s="223"/>
      <c r="J71" s="223"/>
      <c r="K71" s="223"/>
    </row>
    <row r="72" spans="2:11" ht="7.5" customHeight="1">
      <c r="B72" s="224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ht="45" customHeight="1">
      <c r="B73" s="227"/>
      <c r="C73" s="329" t="s">
        <v>87</v>
      </c>
      <c r="D73" s="329"/>
      <c r="E73" s="329"/>
      <c r="F73" s="329"/>
      <c r="G73" s="329"/>
      <c r="H73" s="329"/>
      <c r="I73" s="329"/>
      <c r="J73" s="329"/>
      <c r="K73" s="228"/>
    </row>
    <row r="74" spans="2:11" ht="17.25" customHeight="1">
      <c r="B74" s="227"/>
      <c r="C74" s="229" t="s">
        <v>1063</v>
      </c>
      <c r="D74" s="229"/>
      <c r="E74" s="229"/>
      <c r="F74" s="229" t="s">
        <v>1064</v>
      </c>
      <c r="G74" s="230"/>
      <c r="H74" s="229" t="s">
        <v>119</v>
      </c>
      <c r="I74" s="229" t="s">
        <v>57</v>
      </c>
      <c r="J74" s="229" t="s">
        <v>1065</v>
      </c>
      <c r="K74" s="228"/>
    </row>
    <row r="75" spans="2:11" ht="17.25" customHeight="1">
      <c r="B75" s="227"/>
      <c r="C75" s="231" t="s">
        <v>1066</v>
      </c>
      <c r="D75" s="231"/>
      <c r="E75" s="231"/>
      <c r="F75" s="232" t="s">
        <v>1067</v>
      </c>
      <c r="G75" s="233"/>
      <c r="H75" s="231"/>
      <c r="I75" s="231"/>
      <c r="J75" s="231" t="s">
        <v>1068</v>
      </c>
      <c r="K75" s="228"/>
    </row>
    <row r="76" spans="2:11" ht="5.25" customHeight="1">
      <c r="B76" s="227"/>
      <c r="C76" s="234"/>
      <c r="D76" s="234"/>
      <c r="E76" s="234"/>
      <c r="F76" s="234"/>
      <c r="G76" s="235"/>
      <c r="H76" s="234"/>
      <c r="I76" s="234"/>
      <c r="J76" s="234"/>
      <c r="K76" s="228"/>
    </row>
    <row r="77" spans="2:11" ht="15" customHeight="1">
      <c r="B77" s="227"/>
      <c r="C77" s="217" t="s">
        <v>53</v>
      </c>
      <c r="D77" s="234"/>
      <c r="E77" s="234"/>
      <c r="F77" s="236" t="s">
        <v>1069</v>
      </c>
      <c r="G77" s="235"/>
      <c r="H77" s="217" t="s">
        <v>1070</v>
      </c>
      <c r="I77" s="217" t="s">
        <v>1071</v>
      </c>
      <c r="J77" s="217">
        <v>20</v>
      </c>
      <c r="K77" s="228"/>
    </row>
    <row r="78" spans="2:11" ht="15" customHeight="1">
      <c r="B78" s="227"/>
      <c r="C78" s="217" t="s">
        <v>1072</v>
      </c>
      <c r="D78" s="217"/>
      <c r="E78" s="217"/>
      <c r="F78" s="236" t="s">
        <v>1069</v>
      </c>
      <c r="G78" s="235"/>
      <c r="H78" s="217" t="s">
        <v>1073</v>
      </c>
      <c r="I78" s="217" t="s">
        <v>1071</v>
      </c>
      <c r="J78" s="217">
        <v>120</v>
      </c>
      <c r="K78" s="228"/>
    </row>
    <row r="79" spans="2:11" ht="15" customHeight="1">
      <c r="B79" s="237"/>
      <c r="C79" s="217" t="s">
        <v>1074</v>
      </c>
      <c r="D79" s="217"/>
      <c r="E79" s="217"/>
      <c r="F79" s="236" t="s">
        <v>1075</v>
      </c>
      <c r="G79" s="235"/>
      <c r="H79" s="217" t="s">
        <v>1076</v>
      </c>
      <c r="I79" s="217" t="s">
        <v>1071</v>
      </c>
      <c r="J79" s="217">
        <v>50</v>
      </c>
      <c r="K79" s="228"/>
    </row>
    <row r="80" spans="2:11" ht="15" customHeight="1">
      <c r="B80" s="237"/>
      <c r="C80" s="217" t="s">
        <v>1077</v>
      </c>
      <c r="D80" s="217"/>
      <c r="E80" s="217"/>
      <c r="F80" s="236" t="s">
        <v>1069</v>
      </c>
      <c r="G80" s="235"/>
      <c r="H80" s="217" t="s">
        <v>1078</v>
      </c>
      <c r="I80" s="217" t="s">
        <v>1079</v>
      </c>
      <c r="J80" s="217"/>
      <c r="K80" s="228"/>
    </row>
    <row r="81" spans="2:11" ht="15" customHeight="1">
      <c r="B81" s="237"/>
      <c r="C81" s="238" t="s">
        <v>1080</v>
      </c>
      <c r="D81" s="238"/>
      <c r="E81" s="238"/>
      <c r="F81" s="239" t="s">
        <v>1075</v>
      </c>
      <c r="G81" s="238"/>
      <c r="H81" s="238" t="s">
        <v>1081</v>
      </c>
      <c r="I81" s="238" t="s">
        <v>1071</v>
      </c>
      <c r="J81" s="238">
        <v>15</v>
      </c>
      <c r="K81" s="228"/>
    </row>
    <row r="82" spans="2:11" ht="15" customHeight="1">
      <c r="B82" s="237"/>
      <c r="C82" s="238" t="s">
        <v>1082</v>
      </c>
      <c r="D82" s="238"/>
      <c r="E82" s="238"/>
      <c r="F82" s="239" t="s">
        <v>1075</v>
      </c>
      <c r="G82" s="238"/>
      <c r="H82" s="238" t="s">
        <v>1083</v>
      </c>
      <c r="I82" s="238" t="s">
        <v>1071</v>
      </c>
      <c r="J82" s="238">
        <v>15</v>
      </c>
      <c r="K82" s="228"/>
    </row>
    <row r="83" spans="2:11" ht="15" customHeight="1">
      <c r="B83" s="237"/>
      <c r="C83" s="238" t="s">
        <v>1084</v>
      </c>
      <c r="D83" s="238"/>
      <c r="E83" s="238"/>
      <c r="F83" s="239" t="s">
        <v>1075</v>
      </c>
      <c r="G83" s="238"/>
      <c r="H83" s="238" t="s">
        <v>1085</v>
      </c>
      <c r="I83" s="238" t="s">
        <v>1071</v>
      </c>
      <c r="J83" s="238">
        <v>20</v>
      </c>
      <c r="K83" s="228"/>
    </row>
    <row r="84" spans="2:11" ht="15" customHeight="1">
      <c r="B84" s="237"/>
      <c r="C84" s="238" t="s">
        <v>1086</v>
      </c>
      <c r="D84" s="238"/>
      <c r="E84" s="238"/>
      <c r="F84" s="239" t="s">
        <v>1075</v>
      </c>
      <c r="G84" s="238"/>
      <c r="H84" s="238" t="s">
        <v>1087</v>
      </c>
      <c r="I84" s="238" t="s">
        <v>1071</v>
      </c>
      <c r="J84" s="238">
        <v>20</v>
      </c>
      <c r="K84" s="228"/>
    </row>
    <row r="85" spans="2:11" ht="15" customHeight="1">
      <c r="B85" s="237"/>
      <c r="C85" s="217" t="s">
        <v>1088</v>
      </c>
      <c r="D85" s="217"/>
      <c r="E85" s="217"/>
      <c r="F85" s="236" t="s">
        <v>1075</v>
      </c>
      <c r="G85" s="235"/>
      <c r="H85" s="217" t="s">
        <v>1089</v>
      </c>
      <c r="I85" s="217" t="s">
        <v>1071</v>
      </c>
      <c r="J85" s="217">
        <v>50</v>
      </c>
      <c r="K85" s="228"/>
    </row>
    <row r="86" spans="2:11" ht="15" customHeight="1">
      <c r="B86" s="237"/>
      <c r="C86" s="217" t="s">
        <v>1090</v>
      </c>
      <c r="D86" s="217"/>
      <c r="E86" s="217"/>
      <c r="F86" s="236" t="s">
        <v>1075</v>
      </c>
      <c r="G86" s="235"/>
      <c r="H86" s="217" t="s">
        <v>1091</v>
      </c>
      <c r="I86" s="217" t="s">
        <v>1071</v>
      </c>
      <c r="J86" s="217">
        <v>20</v>
      </c>
      <c r="K86" s="228"/>
    </row>
    <row r="87" spans="2:11" ht="15" customHeight="1">
      <c r="B87" s="237"/>
      <c r="C87" s="217" t="s">
        <v>1092</v>
      </c>
      <c r="D87" s="217"/>
      <c r="E87" s="217"/>
      <c r="F87" s="236" t="s">
        <v>1075</v>
      </c>
      <c r="G87" s="235"/>
      <c r="H87" s="217" t="s">
        <v>1093</v>
      </c>
      <c r="I87" s="217" t="s">
        <v>1071</v>
      </c>
      <c r="J87" s="217">
        <v>20</v>
      </c>
      <c r="K87" s="228"/>
    </row>
    <row r="88" spans="2:11" ht="15" customHeight="1">
      <c r="B88" s="237"/>
      <c r="C88" s="217" t="s">
        <v>1094</v>
      </c>
      <c r="D88" s="217"/>
      <c r="E88" s="217"/>
      <c r="F88" s="236" t="s">
        <v>1075</v>
      </c>
      <c r="G88" s="235"/>
      <c r="H88" s="217" t="s">
        <v>1095</v>
      </c>
      <c r="I88" s="217" t="s">
        <v>1071</v>
      </c>
      <c r="J88" s="217">
        <v>50</v>
      </c>
      <c r="K88" s="228"/>
    </row>
    <row r="89" spans="2:11" ht="15" customHeight="1">
      <c r="B89" s="237"/>
      <c r="C89" s="217" t="s">
        <v>1096</v>
      </c>
      <c r="D89" s="217"/>
      <c r="E89" s="217"/>
      <c r="F89" s="236" t="s">
        <v>1075</v>
      </c>
      <c r="G89" s="235"/>
      <c r="H89" s="217" t="s">
        <v>1096</v>
      </c>
      <c r="I89" s="217" t="s">
        <v>1071</v>
      </c>
      <c r="J89" s="217">
        <v>50</v>
      </c>
      <c r="K89" s="228"/>
    </row>
    <row r="90" spans="2:11" ht="15" customHeight="1">
      <c r="B90" s="237"/>
      <c r="C90" s="217" t="s">
        <v>124</v>
      </c>
      <c r="D90" s="217"/>
      <c r="E90" s="217"/>
      <c r="F90" s="236" t="s">
        <v>1075</v>
      </c>
      <c r="G90" s="235"/>
      <c r="H90" s="217" t="s">
        <v>1097</v>
      </c>
      <c r="I90" s="217" t="s">
        <v>1071</v>
      </c>
      <c r="J90" s="217">
        <v>255</v>
      </c>
      <c r="K90" s="228"/>
    </row>
    <row r="91" spans="2:11" ht="15" customHeight="1">
      <c r="B91" s="237"/>
      <c r="C91" s="217" t="s">
        <v>1098</v>
      </c>
      <c r="D91" s="217"/>
      <c r="E91" s="217"/>
      <c r="F91" s="236" t="s">
        <v>1069</v>
      </c>
      <c r="G91" s="235"/>
      <c r="H91" s="217" t="s">
        <v>1099</v>
      </c>
      <c r="I91" s="217" t="s">
        <v>1100</v>
      </c>
      <c r="J91" s="217"/>
      <c r="K91" s="228"/>
    </row>
    <row r="92" spans="2:11" ht="15" customHeight="1">
      <c r="B92" s="237"/>
      <c r="C92" s="217" t="s">
        <v>1101</v>
      </c>
      <c r="D92" s="217"/>
      <c r="E92" s="217"/>
      <c r="F92" s="236" t="s">
        <v>1069</v>
      </c>
      <c r="G92" s="235"/>
      <c r="H92" s="217" t="s">
        <v>1102</v>
      </c>
      <c r="I92" s="217" t="s">
        <v>1103</v>
      </c>
      <c r="J92" s="217"/>
      <c r="K92" s="228"/>
    </row>
    <row r="93" spans="2:11" ht="15" customHeight="1">
      <c r="B93" s="237"/>
      <c r="C93" s="217" t="s">
        <v>1104</v>
      </c>
      <c r="D93" s="217"/>
      <c r="E93" s="217"/>
      <c r="F93" s="236" t="s">
        <v>1069</v>
      </c>
      <c r="G93" s="235"/>
      <c r="H93" s="217" t="s">
        <v>1104</v>
      </c>
      <c r="I93" s="217" t="s">
        <v>1103</v>
      </c>
      <c r="J93" s="217"/>
      <c r="K93" s="228"/>
    </row>
    <row r="94" spans="2:11" ht="15" customHeight="1">
      <c r="B94" s="237"/>
      <c r="C94" s="217" t="s">
        <v>38</v>
      </c>
      <c r="D94" s="217"/>
      <c r="E94" s="217"/>
      <c r="F94" s="236" t="s">
        <v>1069</v>
      </c>
      <c r="G94" s="235"/>
      <c r="H94" s="217" t="s">
        <v>1105</v>
      </c>
      <c r="I94" s="217" t="s">
        <v>1103</v>
      </c>
      <c r="J94" s="217"/>
      <c r="K94" s="228"/>
    </row>
    <row r="95" spans="2:11" ht="15" customHeight="1">
      <c r="B95" s="237"/>
      <c r="C95" s="217" t="s">
        <v>48</v>
      </c>
      <c r="D95" s="217"/>
      <c r="E95" s="217"/>
      <c r="F95" s="236" t="s">
        <v>1069</v>
      </c>
      <c r="G95" s="235"/>
      <c r="H95" s="217" t="s">
        <v>1106</v>
      </c>
      <c r="I95" s="217" t="s">
        <v>1103</v>
      </c>
      <c r="J95" s="217"/>
      <c r="K95" s="228"/>
    </row>
    <row r="96" spans="2:11" ht="15" customHeight="1">
      <c r="B96" s="240"/>
      <c r="C96" s="241"/>
      <c r="D96" s="241"/>
      <c r="E96" s="241"/>
      <c r="F96" s="241"/>
      <c r="G96" s="241"/>
      <c r="H96" s="241"/>
      <c r="I96" s="241"/>
      <c r="J96" s="241"/>
      <c r="K96" s="242"/>
    </row>
    <row r="97" spans="2:11" ht="18.75" customHeight="1">
      <c r="B97" s="243"/>
      <c r="C97" s="244"/>
      <c r="D97" s="244"/>
      <c r="E97" s="244"/>
      <c r="F97" s="244"/>
      <c r="G97" s="244"/>
      <c r="H97" s="244"/>
      <c r="I97" s="244"/>
      <c r="J97" s="244"/>
      <c r="K97" s="243"/>
    </row>
    <row r="98" spans="2:11" ht="18.75" customHeight="1">
      <c r="B98" s="223"/>
      <c r="C98" s="223"/>
      <c r="D98" s="223"/>
      <c r="E98" s="223"/>
      <c r="F98" s="223"/>
      <c r="G98" s="223"/>
      <c r="H98" s="223"/>
      <c r="I98" s="223"/>
      <c r="J98" s="223"/>
      <c r="K98" s="223"/>
    </row>
    <row r="99" spans="2:11" ht="7.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6"/>
    </row>
    <row r="100" spans="2:11" ht="45" customHeight="1">
      <c r="B100" s="227"/>
      <c r="C100" s="329" t="s">
        <v>1107</v>
      </c>
      <c r="D100" s="329"/>
      <c r="E100" s="329"/>
      <c r="F100" s="329"/>
      <c r="G100" s="329"/>
      <c r="H100" s="329"/>
      <c r="I100" s="329"/>
      <c r="J100" s="329"/>
      <c r="K100" s="228"/>
    </row>
    <row r="101" spans="2:11" ht="17.25" customHeight="1">
      <c r="B101" s="227"/>
      <c r="C101" s="229" t="s">
        <v>1063</v>
      </c>
      <c r="D101" s="229"/>
      <c r="E101" s="229"/>
      <c r="F101" s="229" t="s">
        <v>1064</v>
      </c>
      <c r="G101" s="230"/>
      <c r="H101" s="229" t="s">
        <v>119</v>
      </c>
      <c r="I101" s="229" t="s">
        <v>57</v>
      </c>
      <c r="J101" s="229" t="s">
        <v>1065</v>
      </c>
      <c r="K101" s="228"/>
    </row>
    <row r="102" spans="2:11" ht="17.25" customHeight="1">
      <c r="B102" s="227"/>
      <c r="C102" s="231" t="s">
        <v>1066</v>
      </c>
      <c r="D102" s="231"/>
      <c r="E102" s="231"/>
      <c r="F102" s="232" t="s">
        <v>1067</v>
      </c>
      <c r="G102" s="233"/>
      <c r="H102" s="231"/>
      <c r="I102" s="231"/>
      <c r="J102" s="231" t="s">
        <v>1068</v>
      </c>
      <c r="K102" s="228"/>
    </row>
    <row r="103" spans="2:11" ht="5.25" customHeight="1">
      <c r="B103" s="227"/>
      <c r="C103" s="229"/>
      <c r="D103" s="229"/>
      <c r="E103" s="229"/>
      <c r="F103" s="229"/>
      <c r="G103" s="245"/>
      <c r="H103" s="229"/>
      <c r="I103" s="229"/>
      <c r="J103" s="229"/>
      <c r="K103" s="228"/>
    </row>
    <row r="104" spans="2:11" ht="15" customHeight="1">
      <c r="B104" s="227"/>
      <c r="C104" s="217" t="s">
        <v>53</v>
      </c>
      <c r="D104" s="234"/>
      <c r="E104" s="234"/>
      <c r="F104" s="236" t="s">
        <v>1069</v>
      </c>
      <c r="G104" s="245"/>
      <c r="H104" s="217" t="s">
        <v>1108</v>
      </c>
      <c r="I104" s="217" t="s">
        <v>1071</v>
      </c>
      <c r="J104" s="217">
        <v>20</v>
      </c>
      <c r="K104" s="228"/>
    </row>
    <row r="105" spans="2:11" ht="15" customHeight="1">
      <c r="B105" s="227"/>
      <c r="C105" s="217" t="s">
        <v>1072</v>
      </c>
      <c r="D105" s="217"/>
      <c r="E105" s="217"/>
      <c r="F105" s="236" t="s">
        <v>1069</v>
      </c>
      <c r="G105" s="217"/>
      <c r="H105" s="217" t="s">
        <v>1108</v>
      </c>
      <c r="I105" s="217" t="s">
        <v>1071</v>
      </c>
      <c r="J105" s="217">
        <v>120</v>
      </c>
      <c r="K105" s="228"/>
    </row>
    <row r="106" spans="2:11" ht="15" customHeight="1">
      <c r="B106" s="237"/>
      <c r="C106" s="217" t="s">
        <v>1074</v>
      </c>
      <c r="D106" s="217"/>
      <c r="E106" s="217"/>
      <c r="F106" s="236" t="s">
        <v>1075</v>
      </c>
      <c r="G106" s="217"/>
      <c r="H106" s="217" t="s">
        <v>1108</v>
      </c>
      <c r="I106" s="217" t="s">
        <v>1071</v>
      </c>
      <c r="J106" s="217">
        <v>50</v>
      </c>
      <c r="K106" s="228"/>
    </row>
    <row r="107" spans="2:11" ht="15" customHeight="1">
      <c r="B107" s="237"/>
      <c r="C107" s="217" t="s">
        <v>1077</v>
      </c>
      <c r="D107" s="217"/>
      <c r="E107" s="217"/>
      <c r="F107" s="236" t="s">
        <v>1069</v>
      </c>
      <c r="G107" s="217"/>
      <c r="H107" s="217" t="s">
        <v>1108</v>
      </c>
      <c r="I107" s="217" t="s">
        <v>1079</v>
      </c>
      <c r="J107" s="217"/>
      <c r="K107" s="228"/>
    </row>
    <row r="108" spans="2:11" ht="15" customHeight="1">
      <c r="B108" s="237"/>
      <c r="C108" s="217" t="s">
        <v>1088</v>
      </c>
      <c r="D108" s="217"/>
      <c r="E108" s="217"/>
      <c r="F108" s="236" t="s">
        <v>1075</v>
      </c>
      <c r="G108" s="217"/>
      <c r="H108" s="217" t="s">
        <v>1108</v>
      </c>
      <c r="I108" s="217" t="s">
        <v>1071</v>
      </c>
      <c r="J108" s="217">
        <v>50</v>
      </c>
      <c r="K108" s="228"/>
    </row>
    <row r="109" spans="2:11" ht="15" customHeight="1">
      <c r="B109" s="237"/>
      <c r="C109" s="217" t="s">
        <v>1096</v>
      </c>
      <c r="D109" s="217"/>
      <c r="E109" s="217"/>
      <c r="F109" s="236" t="s">
        <v>1075</v>
      </c>
      <c r="G109" s="217"/>
      <c r="H109" s="217" t="s">
        <v>1108</v>
      </c>
      <c r="I109" s="217" t="s">
        <v>1071</v>
      </c>
      <c r="J109" s="217">
        <v>50</v>
      </c>
      <c r="K109" s="228"/>
    </row>
    <row r="110" spans="2:11" ht="15" customHeight="1">
      <c r="B110" s="237"/>
      <c r="C110" s="217" t="s">
        <v>1094</v>
      </c>
      <c r="D110" s="217"/>
      <c r="E110" s="217"/>
      <c r="F110" s="236" t="s">
        <v>1075</v>
      </c>
      <c r="G110" s="217"/>
      <c r="H110" s="217" t="s">
        <v>1108</v>
      </c>
      <c r="I110" s="217" t="s">
        <v>1071</v>
      </c>
      <c r="J110" s="217">
        <v>50</v>
      </c>
      <c r="K110" s="228"/>
    </row>
    <row r="111" spans="2:11" ht="15" customHeight="1">
      <c r="B111" s="237"/>
      <c r="C111" s="217" t="s">
        <v>53</v>
      </c>
      <c r="D111" s="217"/>
      <c r="E111" s="217"/>
      <c r="F111" s="236" t="s">
        <v>1069</v>
      </c>
      <c r="G111" s="217"/>
      <c r="H111" s="217" t="s">
        <v>1109</v>
      </c>
      <c r="I111" s="217" t="s">
        <v>1071</v>
      </c>
      <c r="J111" s="217">
        <v>20</v>
      </c>
      <c r="K111" s="228"/>
    </row>
    <row r="112" spans="2:11" ht="15" customHeight="1">
      <c r="B112" s="237"/>
      <c r="C112" s="217" t="s">
        <v>1110</v>
      </c>
      <c r="D112" s="217"/>
      <c r="E112" s="217"/>
      <c r="F112" s="236" t="s">
        <v>1069</v>
      </c>
      <c r="G112" s="217"/>
      <c r="H112" s="217" t="s">
        <v>1111</v>
      </c>
      <c r="I112" s="217" t="s">
        <v>1071</v>
      </c>
      <c r="J112" s="217">
        <v>120</v>
      </c>
      <c r="K112" s="228"/>
    </row>
    <row r="113" spans="2:11" ht="15" customHeight="1">
      <c r="B113" s="237"/>
      <c r="C113" s="217" t="s">
        <v>38</v>
      </c>
      <c r="D113" s="217"/>
      <c r="E113" s="217"/>
      <c r="F113" s="236" t="s">
        <v>1069</v>
      </c>
      <c r="G113" s="217"/>
      <c r="H113" s="217" t="s">
        <v>1112</v>
      </c>
      <c r="I113" s="217" t="s">
        <v>1103</v>
      </c>
      <c r="J113" s="217"/>
      <c r="K113" s="228"/>
    </row>
    <row r="114" spans="2:11" ht="15" customHeight="1">
      <c r="B114" s="237"/>
      <c r="C114" s="217" t="s">
        <v>48</v>
      </c>
      <c r="D114" s="217"/>
      <c r="E114" s="217"/>
      <c r="F114" s="236" t="s">
        <v>1069</v>
      </c>
      <c r="G114" s="217"/>
      <c r="H114" s="217" t="s">
        <v>1113</v>
      </c>
      <c r="I114" s="217" t="s">
        <v>1103</v>
      </c>
      <c r="J114" s="217"/>
      <c r="K114" s="228"/>
    </row>
    <row r="115" spans="2:11" ht="15" customHeight="1">
      <c r="B115" s="237"/>
      <c r="C115" s="217" t="s">
        <v>57</v>
      </c>
      <c r="D115" s="217"/>
      <c r="E115" s="217"/>
      <c r="F115" s="236" t="s">
        <v>1069</v>
      </c>
      <c r="G115" s="217"/>
      <c r="H115" s="217" t="s">
        <v>1114</v>
      </c>
      <c r="I115" s="217" t="s">
        <v>1115</v>
      </c>
      <c r="J115" s="217"/>
      <c r="K115" s="228"/>
    </row>
    <row r="116" spans="2:11" ht="15" customHeight="1">
      <c r="B116" s="240"/>
      <c r="C116" s="246"/>
      <c r="D116" s="246"/>
      <c r="E116" s="246"/>
      <c r="F116" s="246"/>
      <c r="G116" s="246"/>
      <c r="H116" s="246"/>
      <c r="I116" s="246"/>
      <c r="J116" s="246"/>
      <c r="K116" s="242"/>
    </row>
    <row r="117" spans="2:11" ht="18.75" customHeight="1">
      <c r="B117" s="247"/>
      <c r="C117" s="213"/>
      <c r="D117" s="213"/>
      <c r="E117" s="213"/>
      <c r="F117" s="248"/>
      <c r="G117" s="213"/>
      <c r="H117" s="213"/>
      <c r="I117" s="213"/>
      <c r="J117" s="213"/>
      <c r="K117" s="247"/>
    </row>
    <row r="118" spans="2:11" ht="18.75" customHeight="1">
      <c r="B118" s="223"/>
      <c r="C118" s="223"/>
      <c r="D118" s="223"/>
      <c r="E118" s="223"/>
      <c r="F118" s="223"/>
      <c r="G118" s="223"/>
      <c r="H118" s="223"/>
      <c r="I118" s="223"/>
      <c r="J118" s="223"/>
      <c r="K118" s="223"/>
    </row>
    <row r="119" spans="2:11" ht="7.5" customHeight="1">
      <c r="B119" s="249"/>
      <c r="C119" s="250"/>
      <c r="D119" s="250"/>
      <c r="E119" s="250"/>
      <c r="F119" s="250"/>
      <c r="G119" s="250"/>
      <c r="H119" s="250"/>
      <c r="I119" s="250"/>
      <c r="J119" s="250"/>
      <c r="K119" s="251"/>
    </row>
    <row r="120" spans="2:11" ht="45" customHeight="1">
      <c r="B120" s="252"/>
      <c r="C120" s="324" t="s">
        <v>1116</v>
      </c>
      <c r="D120" s="324"/>
      <c r="E120" s="324"/>
      <c r="F120" s="324"/>
      <c r="G120" s="324"/>
      <c r="H120" s="324"/>
      <c r="I120" s="324"/>
      <c r="J120" s="324"/>
      <c r="K120" s="253"/>
    </row>
    <row r="121" spans="2:11" ht="17.25" customHeight="1">
      <c r="B121" s="254"/>
      <c r="C121" s="229" t="s">
        <v>1063</v>
      </c>
      <c r="D121" s="229"/>
      <c r="E121" s="229"/>
      <c r="F121" s="229" t="s">
        <v>1064</v>
      </c>
      <c r="G121" s="230"/>
      <c r="H121" s="229" t="s">
        <v>119</v>
      </c>
      <c r="I121" s="229" t="s">
        <v>57</v>
      </c>
      <c r="J121" s="229" t="s">
        <v>1065</v>
      </c>
      <c r="K121" s="255"/>
    </row>
    <row r="122" spans="2:11" ht="17.25" customHeight="1">
      <c r="B122" s="254"/>
      <c r="C122" s="231" t="s">
        <v>1066</v>
      </c>
      <c r="D122" s="231"/>
      <c r="E122" s="231"/>
      <c r="F122" s="232" t="s">
        <v>1067</v>
      </c>
      <c r="G122" s="233"/>
      <c r="H122" s="231"/>
      <c r="I122" s="231"/>
      <c r="J122" s="231" t="s">
        <v>1068</v>
      </c>
      <c r="K122" s="255"/>
    </row>
    <row r="123" spans="2:11" ht="5.25" customHeight="1">
      <c r="B123" s="256"/>
      <c r="C123" s="234"/>
      <c r="D123" s="234"/>
      <c r="E123" s="234"/>
      <c r="F123" s="234"/>
      <c r="G123" s="217"/>
      <c r="H123" s="234"/>
      <c r="I123" s="234"/>
      <c r="J123" s="234"/>
      <c r="K123" s="257"/>
    </row>
    <row r="124" spans="2:11" ht="15" customHeight="1">
      <c r="B124" s="256"/>
      <c r="C124" s="217" t="s">
        <v>1072</v>
      </c>
      <c r="D124" s="234"/>
      <c r="E124" s="234"/>
      <c r="F124" s="236" t="s">
        <v>1069</v>
      </c>
      <c r="G124" s="217"/>
      <c r="H124" s="217" t="s">
        <v>1108</v>
      </c>
      <c r="I124" s="217" t="s">
        <v>1071</v>
      </c>
      <c r="J124" s="217">
        <v>120</v>
      </c>
      <c r="K124" s="258"/>
    </row>
    <row r="125" spans="2:11" ht="15" customHeight="1">
      <c r="B125" s="256"/>
      <c r="C125" s="217" t="s">
        <v>1117</v>
      </c>
      <c r="D125" s="217"/>
      <c r="E125" s="217"/>
      <c r="F125" s="236" t="s">
        <v>1069</v>
      </c>
      <c r="G125" s="217"/>
      <c r="H125" s="217" t="s">
        <v>1118</v>
      </c>
      <c r="I125" s="217" t="s">
        <v>1071</v>
      </c>
      <c r="J125" s="217" t="s">
        <v>1119</v>
      </c>
      <c r="K125" s="258"/>
    </row>
    <row r="126" spans="2:11" ht="15" customHeight="1">
      <c r="B126" s="256"/>
      <c r="C126" s="217" t="s">
        <v>1018</v>
      </c>
      <c r="D126" s="217"/>
      <c r="E126" s="217"/>
      <c r="F126" s="236" t="s">
        <v>1069</v>
      </c>
      <c r="G126" s="217"/>
      <c r="H126" s="217" t="s">
        <v>1120</v>
      </c>
      <c r="I126" s="217" t="s">
        <v>1071</v>
      </c>
      <c r="J126" s="217" t="s">
        <v>1119</v>
      </c>
      <c r="K126" s="258"/>
    </row>
    <row r="127" spans="2:11" ht="15" customHeight="1">
      <c r="B127" s="256"/>
      <c r="C127" s="217" t="s">
        <v>1080</v>
      </c>
      <c r="D127" s="217"/>
      <c r="E127" s="217"/>
      <c r="F127" s="236" t="s">
        <v>1075</v>
      </c>
      <c r="G127" s="217"/>
      <c r="H127" s="217" t="s">
        <v>1081</v>
      </c>
      <c r="I127" s="217" t="s">
        <v>1071</v>
      </c>
      <c r="J127" s="217">
        <v>15</v>
      </c>
      <c r="K127" s="258"/>
    </row>
    <row r="128" spans="2:11" ht="15" customHeight="1">
      <c r="B128" s="256"/>
      <c r="C128" s="238" t="s">
        <v>1082</v>
      </c>
      <c r="D128" s="238"/>
      <c r="E128" s="238"/>
      <c r="F128" s="239" t="s">
        <v>1075</v>
      </c>
      <c r="G128" s="238"/>
      <c r="H128" s="238" t="s">
        <v>1083</v>
      </c>
      <c r="I128" s="238" t="s">
        <v>1071</v>
      </c>
      <c r="J128" s="238">
        <v>15</v>
      </c>
      <c r="K128" s="258"/>
    </row>
    <row r="129" spans="2:11" ht="15" customHeight="1">
      <c r="B129" s="256"/>
      <c r="C129" s="238" t="s">
        <v>1084</v>
      </c>
      <c r="D129" s="238"/>
      <c r="E129" s="238"/>
      <c r="F129" s="239" t="s">
        <v>1075</v>
      </c>
      <c r="G129" s="238"/>
      <c r="H129" s="238" t="s">
        <v>1085</v>
      </c>
      <c r="I129" s="238" t="s">
        <v>1071</v>
      </c>
      <c r="J129" s="238">
        <v>20</v>
      </c>
      <c r="K129" s="258"/>
    </row>
    <row r="130" spans="2:11" ht="15" customHeight="1">
      <c r="B130" s="256"/>
      <c r="C130" s="238" t="s">
        <v>1086</v>
      </c>
      <c r="D130" s="238"/>
      <c r="E130" s="238"/>
      <c r="F130" s="239" t="s">
        <v>1075</v>
      </c>
      <c r="G130" s="238"/>
      <c r="H130" s="238" t="s">
        <v>1087</v>
      </c>
      <c r="I130" s="238" t="s">
        <v>1071</v>
      </c>
      <c r="J130" s="238">
        <v>20</v>
      </c>
      <c r="K130" s="258"/>
    </row>
    <row r="131" spans="2:11" ht="15" customHeight="1">
      <c r="B131" s="256"/>
      <c r="C131" s="217" t="s">
        <v>1074</v>
      </c>
      <c r="D131" s="217"/>
      <c r="E131" s="217"/>
      <c r="F131" s="236" t="s">
        <v>1075</v>
      </c>
      <c r="G131" s="217"/>
      <c r="H131" s="217" t="s">
        <v>1108</v>
      </c>
      <c r="I131" s="217" t="s">
        <v>1071</v>
      </c>
      <c r="J131" s="217">
        <v>50</v>
      </c>
      <c r="K131" s="258"/>
    </row>
    <row r="132" spans="2:11" ht="15" customHeight="1">
      <c r="B132" s="256"/>
      <c r="C132" s="217" t="s">
        <v>1088</v>
      </c>
      <c r="D132" s="217"/>
      <c r="E132" s="217"/>
      <c r="F132" s="236" t="s">
        <v>1075</v>
      </c>
      <c r="G132" s="217"/>
      <c r="H132" s="217" t="s">
        <v>1108</v>
      </c>
      <c r="I132" s="217" t="s">
        <v>1071</v>
      </c>
      <c r="J132" s="217">
        <v>50</v>
      </c>
      <c r="K132" s="258"/>
    </row>
    <row r="133" spans="2:11" ht="15" customHeight="1">
      <c r="B133" s="256"/>
      <c r="C133" s="217" t="s">
        <v>1094</v>
      </c>
      <c r="D133" s="217"/>
      <c r="E133" s="217"/>
      <c r="F133" s="236" t="s">
        <v>1075</v>
      </c>
      <c r="G133" s="217"/>
      <c r="H133" s="217" t="s">
        <v>1108</v>
      </c>
      <c r="I133" s="217" t="s">
        <v>1071</v>
      </c>
      <c r="J133" s="217">
        <v>50</v>
      </c>
      <c r="K133" s="258"/>
    </row>
    <row r="134" spans="2:11" ht="15" customHeight="1">
      <c r="B134" s="256"/>
      <c r="C134" s="217" t="s">
        <v>1096</v>
      </c>
      <c r="D134" s="217"/>
      <c r="E134" s="217"/>
      <c r="F134" s="236" t="s">
        <v>1075</v>
      </c>
      <c r="G134" s="217"/>
      <c r="H134" s="217" t="s">
        <v>1108</v>
      </c>
      <c r="I134" s="217" t="s">
        <v>1071</v>
      </c>
      <c r="J134" s="217">
        <v>50</v>
      </c>
      <c r="K134" s="258"/>
    </row>
    <row r="135" spans="2:11" ht="15" customHeight="1">
      <c r="B135" s="256"/>
      <c r="C135" s="217" t="s">
        <v>124</v>
      </c>
      <c r="D135" s="217"/>
      <c r="E135" s="217"/>
      <c r="F135" s="236" t="s">
        <v>1075</v>
      </c>
      <c r="G135" s="217"/>
      <c r="H135" s="217" t="s">
        <v>1121</v>
      </c>
      <c r="I135" s="217" t="s">
        <v>1071</v>
      </c>
      <c r="J135" s="217">
        <v>255</v>
      </c>
      <c r="K135" s="258"/>
    </row>
    <row r="136" spans="2:11" ht="15" customHeight="1">
      <c r="B136" s="256"/>
      <c r="C136" s="217" t="s">
        <v>1098</v>
      </c>
      <c r="D136" s="217"/>
      <c r="E136" s="217"/>
      <c r="F136" s="236" t="s">
        <v>1069</v>
      </c>
      <c r="G136" s="217"/>
      <c r="H136" s="217" t="s">
        <v>1122</v>
      </c>
      <c r="I136" s="217" t="s">
        <v>1100</v>
      </c>
      <c r="J136" s="217"/>
      <c r="K136" s="258"/>
    </row>
    <row r="137" spans="2:11" ht="15" customHeight="1">
      <c r="B137" s="256"/>
      <c r="C137" s="217" t="s">
        <v>1101</v>
      </c>
      <c r="D137" s="217"/>
      <c r="E137" s="217"/>
      <c r="F137" s="236" t="s">
        <v>1069</v>
      </c>
      <c r="G137" s="217"/>
      <c r="H137" s="217" t="s">
        <v>1123</v>
      </c>
      <c r="I137" s="217" t="s">
        <v>1103</v>
      </c>
      <c r="J137" s="217"/>
      <c r="K137" s="258"/>
    </row>
    <row r="138" spans="2:11" ht="15" customHeight="1">
      <c r="B138" s="256"/>
      <c r="C138" s="217" t="s">
        <v>1104</v>
      </c>
      <c r="D138" s="217"/>
      <c r="E138" s="217"/>
      <c r="F138" s="236" t="s">
        <v>1069</v>
      </c>
      <c r="G138" s="217"/>
      <c r="H138" s="217" t="s">
        <v>1104</v>
      </c>
      <c r="I138" s="217" t="s">
        <v>1103</v>
      </c>
      <c r="J138" s="217"/>
      <c r="K138" s="258"/>
    </row>
    <row r="139" spans="2:11" ht="15" customHeight="1">
      <c r="B139" s="256"/>
      <c r="C139" s="217" t="s">
        <v>38</v>
      </c>
      <c r="D139" s="217"/>
      <c r="E139" s="217"/>
      <c r="F139" s="236" t="s">
        <v>1069</v>
      </c>
      <c r="G139" s="217"/>
      <c r="H139" s="217" t="s">
        <v>1124</v>
      </c>
      <c r="I139" s="217" t="s">
        <v>1103</v>
      </c>
      <c r="J139" s="217"/>
      <c r="K139" s="258"/>
    </row>
    <row r="140" spans="2:11" ht="15" customHeight="1">
      <c r="B140" s="256"/>
      <c r="C140" s="217" t="s">
        <v>1125</v>
      </c>
      <c r="D140" s="217"/>
      <c r="E140" s="217"/>
      <c r="F140" s="236" t="s">
        <v>1069</v>
      </c>
      <c r="G140" s="217"/>
      <c r="H140" s="217" t="s">
        <v>1126</v>
      </c>
      <c r="I140" s="217" t="s">
        <v>1103</v>
      </c>
      <c r="J140" s="217"/>
      <c r="K140" s="258"/>
    </row>
    <row r="141" spans="2:11" ht="15" customHeight="1">
      <c r="B141" s="259"/>
      <c r="C141" s="260"/>
      <c r="D141" s="260"/>
      <c r="E141" s="260"/>
      <c r="F141" s="260"/>
      <c r="G141" s="260"/>
      <c r="H141" s="260"/>
      <c r="I141" s="260"/>
      <c r="J141" s="260"/>
      <c r="K141" s="261"/>
    </row>
    <row r="142" spans="2:11" ht="18.75" customHeight="1">
      <c r="B142" s="213"/>
      <c r="C142" s="213"/>
      <c r="D142" s="213"/>
      <c r="E142" s="213"/>
      <c r="F142" s="248"/>
      <c r="G142" s="213"/>
      <c r="H142" s="213"/>
      <c r="I142" s="213"/>
      <c r="J142" s="213"/>
      <c r="K142" s="213"/>
    </row>
    <row r="143" spans="2:11" ht="18.75" customHeight="1">
      <c r="B143" s="223"/>
      <c r="C143" s="223"/>
      <c r="D143" s="223"/>
      <c r="E143" s="223"/>
      <c r="F143" s="223"/>
      <c r="G143" s="223"/>
      <c r="H143" s="223"/>
      <c r="I143" s="223"/>
      <c r="J143" s="223"/>
      <c r="K143" s="223"/>
    </row>
    <row r="144" spans="2:11" ht="7.5" customHeight="1">
      <c r="B144" s="224"/>
      <c r="C144" s="225"/>
      <c r="D144" s="225"/>
      <c r="E144" s="225"/>
      <c r="F144" s="225"/>
      <c r="G144" s="225"/>
      <c r="H144" s="225"/>
      <c r="I144" s="225"/>
      <c r="J144" s="225"/>
      <c r="K144" s="226"/>
    </row>
    <row r="145" spans="2:11" ht="45" customHeight="1">
      <c r="B145" s="227"/>
      <c r="C145" s="329" t="s">
        <v>1127</v>
      </c>
      <c r="D145" s="329"/>
      <c r="E145" s="329"/>
      <c r="F145" s="329"/>
      <c r="G145" s="329"/>
      <c r="H145" s="329"/>
      <c r="I145" s="329"/>
      <c r="J145" s="329"/>
      <c r="K145" s="228"/>
    </row>
    <row r="146" spans="2:11" ht="17.25" customHeight="1">
      <c r="B146" s="227"/>
      <c r="C146" s="229" t="s">
        <v>1063</v>
      </c>
      <c r="D146" s="229"/>
      <c r="E146" s="229"/>
      <c r="F146" s="229" t="s">
        <v>1064</v>
      </c>
      <c r="G146" s="230"/>
      <c r="H146" s="229" t="s">
        <v>119</v>
      </c>
      <c r="I146" s="229" t="s">
        <v>57</v>
      </c>
      <c r="J146" s="229" t="s">
        <v>1065</v>
      </c>
      <c r="K146" s="228"/>
    </row>
    <row r="147" spans="2:11" ht="17.25" customHeight="1">
      <c r="B147" s="227"/>
      <c r="C147" s="231" t="s">
        <v>1066</v>
      </c>
      <c r="D147" s="231"/>
      <c r="E147" s="231"/>
      <c r="F147" s="232" t="s">
        <v>1067</v>
      </c>
      <c r="G147" s="233"/>
      <c r="H147" s="231"/>
      <c r="I147" s="231"/>
      <c r="J147" s="231" t="s">
        <v>1068</v>
      </c>
      <c r="K147" s="228"/>
    </row>
    <row r="148" spans="2:11" ht="5.25" customHeight="1">
      <c r="B148" s="237"/>
      <c r="C148" s="234"/>
      <c r="D148" s="234"/>
      <c r="E148" s="234"/>
      <c r="F148" s="234"/>
      <c r="G148" s="235"/>
      <c r="H148" s="234"/>
      <c r="I148" s="234"/>
      <c r="J148" s="234"/>
      <c r="K148" s="258"/>
    </row>
    <row r="149" spans="2:11" ht="15" customHeight="1">
      <c r="B149" s="237"/>
      <c r="C149" s="262" t="s">
        <v>1072</v>
      </c>
      <c r="D149" s="217"/>
      <c r="E149" s="217"/>
      <c r="F149" s="263" t="s">
        <v>1069</v>
      </c>
      <c r="G149" s="217"/>
      <c r="H149" s="262" t="s">
        <v>1108</v>
      </c>
      <c r="I149" s="262" t="s">
        <v>1071</v>
      </c>
      <c r="J149" s="262">
        <v>120</v>
      </c>
      <c r="K149" s="258"/>
    </row>
    <row r="150" spans="2:11" ht="15" customHeight="1">
      <c r="B150" s="237"/>
      <c r="C150" s="262" t="s">
        <v>1117</v>
      </c>
      <c r="D150" s="217"/>
      <c r="E150" s="217"/>
      <c r="F150" s="263" t="s">
        <v>1069</v>
      </c>
      <c r="G150" s="217"/>
      <c r="H150" s="262" t="s">
        <v>1128</v>
      </c>
      <c r="I150" s="262" t="s">
        <v>1071</v>
      </c>
      <c r="J150" s="262" t="s">
        <v>1119</v>
      </c>
      <c r="K150" s="258"/>
    </row>
    <row r="151" spans="2:11" ht="15" customHeight="1">
      <c r="B151" s="237"/>
      <c r="C151" s="262" t="s">
        <v>1018</v>
      </c>
      <c r="D151" s="217"/>
      <c r="E151" s="217"/>
      <c r="F151" s="263" t="s">
        <v>1069</v>
      </c>
      <c r="G151" s="217"/>
      <c r="H151" s="262" t="s">
        <v>1129</v>
      </c>
      <c r="I151" s="262" t="s">
        <v>1071</v>
      </c>
      <c r="J151" s="262" t="s">
        <v>1119</v>
      </c>
      <c r="K151" s="258"/>
    </row>
    <row r="152" spans="2:11" ht="15" customHeight="1">
      <c r="B152" s="237"/>
      <c r="C152" s="262" t="s">
        <v>1074</v>
      </c>
      <c r="D152" s="217"/>
      <c r="E152" s="217"/>
      <c r="F152" s="263" t="s">
        <v>1075</v>
      </c>
      <c r="G152" s="217"/>
      <c r="H152" s="262" t="s">
        <v>1108</v>
      </c>
      <c r="I152" s="262" t="s">
        <v>1071</v>
      </c>
      <c r="J152" s="262">
        <v>50</v>
      </c>
      <c r="K152" s="258"/>
    </row>
    <row r="153" spans="2:11" ht="15" customHeight="1">
      <c r="B153" s="237"/>
      <c r="C153" s="262" t="s">
        <v>1077</v>
      </c>
      <c r="D153" s="217"/>
      <c r="E153" s="217"/>
      <c r="F153" s="263" t="s">
        <v>1069</v>
      </c>
      <c r="G153" s="217"/>
      <c r="H153" s="262" t="s">
        <v>1108</v>
      </c>
      <c r="I153" s="262" t="s">
        <v>1079</v>
      </c>
      <c r="J153" s="262"/>
      <c r="K153" s="258"/>
    </row>
    <row r="154" spans="2:11" ht="15" customHeight="1">
      <c r="B154" s="237"/>
      <c r="C154" s="262" t="s">
        <v>1088</v>
      </c>
      <c r="D154" s="217"/>
      <c r="E154" s="217"/>
      <c r="F154" s="263" t="s">
        <v>1075</v>
      </c>
      <c r="G154" s="217"/>
      <c r="H154" s="262" t="s">
        <v>1108</v>
      </c>
      <c r="I154" s="262" t="s">
        <v>1071</v>
      </c>
      <c r="J154" s="262">
        <v>50</v>
      </c>
      <c r="K154" s="258"/>
    </row>
    <row r="155" spans="2:11" ht="15" customHeight="1">
      <c r="B155" s="237"/>
      <c r="C155" s="262" t="s">
        <v>1096</v>
      </c>
      <c r="D155" s="217"/>
      <c r="E155" s="217"/>
      <c r="F155" s="263" t="s">
        <v>1075</v>
      </c>
      <c r="G155" s="217"/>
      <c r="H155" s="262" t="s">
        <v>1108</v>
      </c>
      <c r="I155" s="262" t="s">
        <v>1071</v>
      </c>
      <c r="J155" s="262">
        <v>50</v>
      </c>
      <c r="K155" s="258"/>
    </row>
    <row r="156" spans="2:11" ht="15" customHeight="1">
      <c r="B156" s="237"/>
      <c r="C156" s="262" t="s">
        <v>1094</v>
      </c>
      <c r="D156" s="217"/>
      <c r="E156" s="217"/>
      <c r="F156" s="263" t="s">
        <v>1075</v>
      </c>
      <c r="G156" s="217"/>
      <c r="H156" s="262" t="s">
        <v>1108</v>
      </c>
      <c r="I156" s="262" t="s">
        <v>1071</v>
      </c>
      <c r="J156" s="262">
        <v>50</v>
      </c>
      <c r="K156" s="258"/>
    </row>
    <row r="157" spans="2:11" ht="15" customHeight="1">
      <c r="B157" s="237"/>
      <c r="C157" s="262" t="s">
        <v>90</v>
      </c>
      <c r="D157" s="217"/>
      <c r="E157" s="217"/>
      <c r="F157" s="263" t="s">
        <v>1069</v>
      </c>
      <c r="G157" s="217"/>
      <c r="H157" s="262" t="s">
        <v>1130</v>
      </c>
      <c r="I157" s="262" t="s">
        <v>1071</v>
      </c>
      <c r="J157" s="262" t="s">
        <v>1131</v>
      </c>
      <c r="K157" s="258"/>
    </row>
    <row r="158" spans="2:11" ht="15" customHeight="1">
      <c r="B158" s="237"/>
      <c r="C158" s="262" t="s">
        <v>1132</v>
      </c>
      <c r="D158" s="217"/>
      <c r="E158" s="217"/>
      <c r="F158" s="263" t="s">
        <v>1069</v>
      </c>
      <c r="G158" s="217"/>
      <c r="H158" s="262" t="s">
        <v>1133</v>
      </c>
      <c r="I158" s="262" t="s">
        <v>1103</v>
      </c>
      <c r="J158" s="262"/>
      <c r="K158" s="258"/>
    </row>
    <row r="159" spans="2:11" ht="15" customHeight="1">
      <c r="B159" s="264"/>
      <c r="C159" s="246"/>
      <c r="D159" s="246"/>
      <c r="E159" s="246"/>
      <c r="F159" s="246"/>
      <c r="G159" s="246"/>
      <c r="H159" s="246"/>
      <c r="I159" s="246"/>
      <c r="J159" s="246"/>
      <c r="K159" s="265"/>
    </row>
    <row r="160" spans="2:11" ht="18.75" customHeight="1">
      <c r="B160" s="213"/>
      <c r="C160" s="217"/>
      <c r="D160" s="217"/>
      <c r="E160" s="217"/>
      <c r="F160" s="236"/>
      <c r="G160" s="217"/>
      <c r="H160" s="217"/>
      <c r="I160" s="217"/>
      <c r="J160" s="217"/>
      <c r="K160" s="213"/>
    </row>
    <row r="161" spans="2:11" ht="18.75" customHeight="1">
      <c r="B161" s="223"/>
      <c r="C161" s="223"/>
      <c r="D161" s="223"/>
      <c r="E161" s="223"/>
      <c r="F161" s="223"/>
      <c r="G161" s="223"/>
      <c r="H161" s="223"/>
      <c r="I161" s="223"/>
      <c r="J161" s="223"/>
      <c r="K161" s="223"/>
    </row>
    <row r="162" spans="2:11" ht="7.5" customHeight="1">
      <c r="B162" s="205"/>
      <c r="C162" s="206"/>
      <c r="D162" s="206"/>
      <c r="E162" s="206"/>
      <c r="F162" s="206"/>
      <c r="G162" s="206"/>
      <c r="H162" s="206"/>
      <c r="I162" s="206"/>
      <c r="J162" s="206"/>
      <c r="K162" s="207"/>
    </row>
    <row r="163" spans="2:11" ht="45" customHeight="1">
      <c r="B163" s="208"/>
      <c r="C163" s="324" t="s">
        <v>1134</v>
      </c>
      <c r="D163" s="324"/>
      <c r="E163" s="324"/>
      <c r="F163" s="324"/>
      <c r="G163" s="324"/>
      <c r="H163" s="324"/>
      <c r="I163" s="324"/>
      <c r="J163" s="324"/>
      <c r="K163" s="209"/>
    </row>
    <row r="164" spans="2:11" ht="17.25" customHeight="1">
      <c r="B164" s="208"/>
      <c r="C164" s="229" t="s">
        <v>1063</v>
      </c>
      <c r="D164" s="229"/>
      <c r="E164" s="229"/>
      <c r="F164" s="229" t="s">
        <v>1064</v>
      </c>
      <c r="G164" s="266"/>
      <c r="H164" s="267" t="s">
        <v>119</v>
      </c>
      <c r="I164" s="267" t="s">
        <v>57</v>
      </c>
      <c r="J164" s="229" t="s">
        <v>1065</v>
      </c>
      <c r="K164" s="209"/>
    </row>
    <row r="165" spans="2:11" ht="17.25" customHeight="1">
      <c r="B165" s="210"/>
      <c r="C165" s="231" t="s">
        <v>1066</v>
      </c>
      <c r="D165" s="231"/>
      <c r="E165" s="231"/>
      <c r="F165" s="232" t="s">
        <v>1067</v>
      </c>
      <c r="G165" s="268"/>
      <c r="H165" s="269"/>
      <c r="I165" s="269"/>
      <c r="J165" s="231" t="s">
        <v>1068</v>
      </c>
      <c r="K165" s="211"/>
    </row>
    <row r="166" spans="2:11" ht="5.25" customHeight="1">
      <c r="B166" s="237"/>
      <c r="C166" s="234"/>
      <c r="D166" s="234"/>
      <c r="E166" s="234"/>
      <c r="F166" s="234"/>
      <c r="G166" s="235"/>
      <c r="H166" s="234"/>
      <c r="I166" s="234"/>
      <c r="J166" s="234"/>
      <c r="K166" s="258"/>
    </row>
    <row r="167" spans="2:11" ht="15" customHeight="1">
      <c r="B167" s="237"/>
      <c r="C167" s="217" t="s">
        <v>1072</v>
      </c>
      <c r="D167" s="217"/>
      <c r="E167" s="217"/>
      <c r="F167" s="236" t="s">
        <v>1069</v>
      </c>
      <c r="G167" s="217"/>
      <c r="H167" s="217" t="s">
        <v>1108</v>
      </c>
      <c r="I167" s="217" t="s">
        <v>1071</v>
      </c>
      <c r="J167" s="217">
        <v>120</v>
      </c>
      <c r="K167" s="258"/>
    </row>
    <row r="168" spans="2:11" ht="15" customHeight="1">
      <c r="B168" s="237"/>
      <c r="C168" s="217" t="s">
        <v>1117</v>
      </c>
      <c r="D168" s="217"/>
      <c r="E168" s="217"/>
      <c r="F168" s="236" t="s">
        <v>1069</v>
      </c>
      <c r="G168" s="217"/>
      <c r="H168" s="217" t="s">
        <v>1118</v>
      </c>
      <c r="I168" s="217" t="s">
        <v>1071</v>
      </c>
      <c r="J168" s="217" t="s">
        <v>1119</v>
      </c>
      <c r="K168" s="258"/>
    </row>
    <row r="169" spans="2:11" ht="15" customHeight="1">
      <c r="B169" s="237"/>
      <c r="C169" s="217" t="s">
        <v>1018</v>
      </c>
      <c r="D169" s="217"/>
      <c r="E169" s="217"/>
      <c r="F169" s="236" t="s">
        <v>1069</v>
      </c>
      <c r="G169" s="217"/>
      <c r="H169" s="217" t="s">
        <v>1135</v>
      </c>
      <c r="I169" s="217" t="s">
        <v>1071</v>
      </c>
      <c r="J169" s="217" t="s">
        <v>1119</v>
      </c>
      <c r="K169" s="258"/>
    </row>
    <row r="170" spans="2:11" ht="15" customHeight="1">
      <c r="B170" s="237"/>
      <c r="C170" s="217" t="s">
        <v>1074</v>
      </c>
      <c r="D170" s="217"/>
      <c r="E170" s="217"/>
      <c r="F170" s="236" t="s">
        <v>1075</v>
      </c>
      <c r="G170" s="217"/>
      <c r="H170" s="217" t="s">
        <v>1135</v>
      </c>
      <c r="I170" s="217" t="s">
        <v>1071</v>
      </c>
      <c r="J170" s="217">
        <v>50</v>
      </c>
      <c r="K170" s="258"/>
    </row>
    <row r="171" spans="2:11" ht="15" customHeight="1">
      <c r="B171" s="237"/>
      <c r="C171" s="217" t="s">
        <v>1077</v>
      </c>
      <c r="D171" s="217"/>
      <c r="E171" s="217"/>
      <c r="F171" s="236" t="s">
        <v>1069</v>
      </c>
      <c r="G171" s="217"/>
      <c r="H171" s="217" t="s">
        <v>1135</v>
      </c>
      <c r="I171" s="217" t="s">
        <v>1079</v>
      </c>
      <c r="J171" s="217"/>
      <c r="K171" s="258"/>
    </row>
    <row r="172" spans="2:11" ht="15" customHeight="1">
      <c r="B172" s="237"/>
      <c r="C172" s="217" t="s">
        <v>1088</v>
      </c>
      <c r="D172" s="217"/>
      <c r="E172" s="217"/>
      <c r="F172" s="236" t="s">
        <v>1075</v>
      </c>
      <c r="G172" s="217"/>
      <c r="H172" s="217" t="s">
        <v>1135</v>
      </c>
      <c r="I172" s="217" t="s">
        <v>1071</v>
      </c>
      <c r="J172" s="217">
        <v>50</v>
      </c>
      <c r="K172" s="258"/>
    </row>
    <row r="173" spans="2:11" ht="15" customHeight="1">
      <c r="B173" s="237"/>
      <c r="C173" s="217" t="s">
        <v>1096</v>
      </c>
      <c r="D173" s="217"/>
      <c r="E173" s="217"/>
      <c r="F173" s="236" t="s">
        <v>1075</v>
      </c>
      <c r="G173" s="217"/>
      <c r="H173" s="217" t="s">
        <v>1135</v>
      </c>
      <c r="I173" s="217" t="s">
        <v>1071</v>
      </c>
      <c r="J173" s="217">
        <v>50</v>
      </c>
      <c r="K173" s="258"/>
    </row>
    <row r="174" spans="2:11" ht="15" customHeight="1">
      <c r="B174" s="237"/>
      <c r="C174" s="217" t="s">
        <v>1094</v>
      </c>
      <c r="D174" s="217"/>
      <c r="E174" s="217"/>
      <c r="F174" s="236" t="s">
        <v>1075</v>
      </c>
      <c r="G174" s="217"/>
      <c r="H174" s="217" t="s">
        <v>1135</v>
      </c>
      <c r="I174" s="217" t="s">
        <v>1071</v>
      </c>
      <c r="J174" s="217">
        <v>50</v>
      </c>
      <c r="K174" s="258"/>
    </row>
    <row r="175" spans="2:11" ht="15" customHeight="1">
      <c r="B175" s="237"/>
      <c r="C175" s="217" t="s">
        <v>118</v>
      </c>
      <c r="D175" s="217"/>
      <c r="E175" s="217"/>
      <c r="F175" s="236" t="s">
        <v>1069</v>
      </c>
      <c r="G175" s="217"/>
      <c r="H175" s="217" t="s">
        <v>1136</v>
      </c>
      <c r="I175" s="217" t="s">
        <v>1137</v>
      </c>
      <c r="J175" s="217"/>
      <c r="K175" s="258"/>
    </row>
    <row r="176" spans="2:11" ht="15" customHeight="1">
      <c r="B176" s="237"/>
      <c r="C176" s="217" t="s">
        <v>57</v>
      </c>
      <c r="D176" s="217"/>
      <c r="E176" s="217"/>
      <c r="F176" s="236" t="s">
        <v>1069</v>
      </c>
      <c r="G176" s="217"/>
      <c r="H176" s="217" t="s">
        <v>1138</v>
      </c>
      <c r="I176" s="217" t="s">
        <v>1139</v>
      </c>
      <c r="J176" s="217">
        <v>1</v>
      </c>
      <c r="K176" s="258"/>
    </row>
    <row r="177" spans="2:11" ht="15" customHeight="1">
      <c r="B177" s="237"/>
      <c r="C177" s="217" t="s">
        <v>53</v>
      </c>
      <c r="D177" s="217"/>
      <c r="E177" s="217"/>
      <c r="F177" s="236" t="s">
        <v>1069</v>
      </c>
      <c r="G177" s="217"/>
      <c r="H177" s="217" t="s">
        <v>1140</v>
      </c>
      <c r="I177" s="217" t="s">
        <v>1071</v>
      </c>
      <c r="J177" s="217">
        <v>20</v>
      </c>
      <c r="K177" s="258"/>
    </row>
    <row r="178" spans="2:11" ht="15" customHeight="1">
      <c r="B178" s="237"/>
      <c r="C178" s="217" t="s">
        <v>119</v>
      </c>
      <c r="D178" s="217"/>
      <c r="E178" s="217"/>
      <c r="F178" s="236" t="s">
        <v>1069</v>
      </c>
      <c r="G178" s="217"/>
      <c r="H178" s="217" t="s">
        <v>1141</v>
      </c>
      <c r="I178" s="217" t="s">
        <v>1071</v>
      </c>
      <c r="J178" s="217">
        <v>255</v>
      </c>
      <c r="K178" s="258"/>
    </row>
    <row r="179" spans="2:11" ht="15" customHeight="1">
      <c r="B179" s="237"/>
      <c r="C179" s="217" t="s">
        <v>120</v>
      </c>
      <c r="D179" s="217"/>
      <c r="E179" s="217"/>
      <c r="F179" s="236" t="s">
        <v>1069</v>
      </c>
      <c r="G179" s="217"/>
      <c r="H179" s="217" t="s">
        <v>1034</v>
      </c>
      <c r="I179" s="217" t="s">
        <v>1071</v>
      </c>
      <c r="J179" s="217">
        <v>10</v>
      </c>
      <c r="K179" s="258"/>
    </row>
    <row r="180" spans="2:11" ht="15" customHeight="1">
      <c r="B180" s="237"/>
      <c r="C180" s="217" t="s">
        <v>121</v>
      </c>
      <c r="D180" s="217"/>
      <c r="E180" s="217"/>
      <c r="F180" s="236" t="s">
        <v>1069</v>
      </c>
      <c r="G180" s="217"/>
      <c r="H180" s="217" t="s">
        <v>1142</v>
      </c>
      <c r="I180" s="217" t="s">
        <v>1103</v>
      </c>
      <c r="J180" s="217"/>
      <c r="K180" s="258"/>
    </row>
    <row r="181" spans="2:11" ht="15" customHeight="1">
      <c r="B181" s="237"/>
      <c r="C181" s="217" t="s">
        <v>1143</v>
      </c>
      <c r="D181" s="217"/>
      <c r="E181" s="217"/>
      <c r="F181" s="236" t="s">
        <v>1069</v>
      </c>
      <c r="G181" s="217"/>
      <c r="H181" s="217" t="s">
        <v>1144</v>
      </c>
      <c r="I181" s="217" t="s">
        <v>1103</v>
      </c>
      <c r="J181" s="217"/>
      <c r="K181" s="258"/>
    </row>
    <row r="182" spans="2:11" ht="15" customHeight="1">
      <c r="B182" s="237"/>
      <c r="C182" s="217" t="s">
        <v>1132</v>
      </c>
      <c r="D182" s="217"/>
      <c r="E182" s="217"/>
      <c r="F182" s="236" t="s">
        <v>1069</v>
      </c>
      <c r="G182" s="217"/>
      <c r="H182" s="217" t="s">
        <v>1145</v>
      </c>
      <c r="I182" s="217" t="s">
        <v>1103</v>
      </c>
      <c r="J182" s="217"/>
      <c r="K182" s="258"/>
    </row>
    <row r="183" spans="2:11" ht="15" customHeight="1">
      <c r="B183" s="237"/>
      <c r="C183" s="217" t="s">
        <v>123</v>
      </c>
      <c r="D183" s="217"/>
      <c r="E183" s="217"/>
      <c r="F183" s="236" t="s">
        <v>1075</v>
      </c>
      <c r="G183" s="217"/>
      <c r="H183" s="217" t="s">
        <v>1146</v>
      </c>
      <c r="I183" s="217" t="s">
        <v>1071</v>
      </c>
      <c r="J183" s="217">
        <v>50</v>
      </c>
      <c r="K183" s="258"/>
    </row>
    <row r="184" spans="2:11" ht="15" customHeight="1">
      <c r="B184" s="237"/>
      <c r="C184" s="217" t="s">
        <v>1147</v>
      </c>
      <c r="D184" s="217"/>
      <c r="E184" s="217"/>
      <c r="F184" s="236" t="s">
        <v>1075</v>
      </c>
      <c r="G184" s="217"/>
      <c r="H184" s="217" t="s">
        <v>1148</v>
      </c>
      <c r="I184" s="217" t="s">
        <v>1149</v>
      </c>
      <c r="J184" s="217"/>
      <c r="K184" s="258"/>
    </row>
    <row r="185" spans="2:11" ht="15" customHeight="1">
      <c r="B185" s="237"/>
      <c r="C185" s="217" t="s">
        <v>1150</v>
      </c>
      <c r="D185" s="217"/>
      <c r="E185" s="217"/>
      <c r="F185" s="236" t="s">
        <v>1075</v>
      </c>
      <c r="G185" s="217"/>
      <c r="H185" s="217" t="s">
        <v>1151</v>
      </c>
      <c r="I185" s="217" t="s">
        <v>1149</v>
      </c>
      <c r="J185" s="217"/>
      <c r="K185" s="258"/>
    </row>
    <row r="186" spans="2:11" ht="15" customHeight="1">
      <c r="B186" s="237"/>
      <c r="C186" s="217" t="s">
        <v>1152</v>
      </c>
      <c r="D186" s="217"/>
      <c r="E186" s="217"/>
      <c r="F186" s="236" t="s">
        <v>1075</v>
      </c>
      <c r="G186" s="217"/>
      <c r="H186" s="217" t="s">
        <v>1153</v>
      </c>
      <c r="I186" s="217" t="s">
        <v>1149</v>
      </c>
      <c r="J186" s="217"/>
      <c r="K186" s="258"/>
    </row>
    <row r="187" spans="2:11" ht="15" customHeight="1">
      <c r="B187" s="237"/>
      <c r="C187" s="270" t="s">
        <v>1154</v>
      </c>
      <c r="D187" s="217"/>
      <c r="E187" s="217"/>
      <c r="F187" s="236" t="s">
        <v>1075</v>
      </c>
      <c r="G187" s="217"/>
      <c r="H187" s="217" t="s">
        <v>1155</v>
      </c>
      <c r="I187" s="217" t="s">
        <v>1156</v>
      </c>
      <c r="J187" s="271" t="s">
        <v>1157</v>
      </c>
      <c r="K187" s="258"/>
    </row>
    <row r="188" spans="2:11" ht="15" customHeight="1">
      <c r="B188" s="237"/>
      <c r="C188" s="222" t="s">
        <v>42</v>
      </c>
      <c r="D188" s="217"/>
      <c r="E188" s="217"/>
      <c r="F188" s="236" t="s">
        <v>1069</v>
      </c>
      <c r="G188" s="217"/>
      <c r="H188" s="213" t="s">
        <v>1158</v>
      </c>
      <c r="I188" s="217" t="s">
        <v>1159</v>
      </c>
      <c r="J188" s="217"/>
      <c r="K188" s="258"/>
    </row>
    <row r="189" spans="2:11" ht="15" customHeight="1">
      <c r="B189" s="237"/>
      <c r="C189" s="222" t="s">
        <v>1160</v>
      </c>
      <c r="D189" s="217"/>
      <c r="E189" s="217"/>
      <c r="F189" s="236" t="s">
        <v>1069</v>
      </c>
      <c r="G189" s="217"/>
      <c r="H189" s="217" t="s">
        <v>1161</v>
      </c>
      <c r="I189" s="217" t="s">
        <v>1103</v>
      </c>
      <c r="J189" s="217"/>
      <c r="K189" s="258"/>
    </row>
    <row r="190" spans="2:11" ht="15" customHeight="1">
      <c r="B190" s="237"/>
      <c r="C190" s="222" t="s">
        <v>1162</v>
      </c>
      <c r="D190" s="217"/>
      <c r="E190" s="217"/>
      <c r="F190" s="236" t="s">
        <v>1069</v>
      </c>
      <c r="G190" s="217"/>
      <c r="H190" s="217" t="s">
        <v>1163</v>
      </c>
      <c r="I190" s="217" t="s">
        <v>1103</v>
      </c>
      <c r="J190" s="217"/>
      <c r="K190" s="258"/>
    </row>
    <row r="191" spans="2:11" ht="15" customHeight="1">
      <c r="B191" s="237"/>
      <c r="C191" s="222" t="s">
        <v>1164</v>
      </c>
      <c r="D191" s="217"/>
      <c r="E191" s="217"/>
      <c r="F191" s="236" t="s">
        <v>1075</v>
      </c>
      <c r="G191" s="217"/>
      <c r="H191" s="217" t="s">
        <v>1165</v>
      </c>
      <c r="I191" s="217" t="s">
        <v>1103</v>
      </c>
      <c r="J191" s="217"/>
      <c r="K191" s="258"/>
    </row>
    <row r="192" spans="2:11" ht="15" customHeight="1">
      <c r="B192" s="264"/>
      <c r="C192" s="272"/>
      <c r="D192" s="246"/>
      <c r="E192" s="246"/>
      <c r="F192" s="246"/>
      <c r="G192" s="246"/>
      <c r="H192" s="246"/>
      <c r="I192" s="246"/>
      <c r="J192" s="246"/>
      <c r="K192" s="265"/>
    </row>
    <row r="193" spans="2:11" ht="18.75" customHeight="1">
      <c r="B193" s="213"/>
      <c r="C193" s="217"/>
      <c r="D193" s="217"/>
      <c r="E193" s="217"/>
      <c r="F193" s="236"/>
      <c r="G193" s="217"/>
      <c r="H193" s="217"/>
      <c r="I193" s="217"/>
      <c r="J193" s="217"/>
      <c r="K193" s="213"/>
    </row>
    <row r="194" spans="2:11" ht="18.75" customHeight="1">
      <c r="B194" s="213"/>
      <c r="C194" s="217"/>
      <c r="D194" s="217"/>
      <c r="E194" s="217"/>
      <c r="F194" s="236"/>
      <c r="G194" s="217"/>
      <c r="H194" s="217"/>
      <c r="I194" s="217"/>
      <c r="J194" s="217"/>
      <c r="K194" s="213"/>
    </row>
    <row r="195" spans="2:11" ht="18.75" customHeight="1">
      <c r="B195" s="223"/>
      <c r="C195" s="223"/>
      <c r="D195" s="223"/>
      <c r="E195" s="223"/>
      <c r="F195" s="223"/>
      <c r="G195" s="223"/>
      <c r="H195" s="223"/>
      <c r="I195" s="223"/>
      <c r="J195" s="223"/>
      <c r="K195" s="223"/>
    </row>
    <row r="196" spans="2:11">
      <c r="B196" s="205"/>
      <c r="C196" s="206"/>
      <c r="D196" s="206"/>
      <c r="E196" s="206"/>
      <c r="F196" s="206"/>
      <c r="G196" s="206"/>
      <c r="H196" s="206"/>
      <c r="I196" s="206"/>
      <c r="J196" s="206"/>
      <c r="K196" s="207"/>
    </row>
    <row r="197" spans="2:11" ht="21">
      <c r="B197" s="208"/>
      <c r="C197" s="324" t="s">
        <v>1166</v>
      </c>
      <c r="D197" s="324"/>
      <c r="E197" s="324"/>
      <c r="F197" s="324"/>
      <c r="G197" s="324"/>
      <c r="H197" s="324"/>
      <c r="I197" s="324"/>
      <c r="J197" s="324"/>
      <c r="K197" s="209"/>
    </row>
    <row r="198" spans="2:11" ht="25.5" customHeight="1">
      <c r="B198" s="208"/>
      <c r="C198" s="273" t="s">
        <v>1167</v>
      </c>
      <c r="D198" s="273"/>
      <c r="E198" s="273"/>
      <c r="F198" s="273" t="s">
        <v>1168</v>
      </c>
      <c r="G198" s="274"/>
      <c r="H198" s="330" t="s">
        <v>1169</v>
      </c>
      <c r="I198" s="330"/>
      <c r="J198" s="330"/>
      <c r="K198" s="209"/>
    </row>
    <row r="199" spans="2:11" ht="5.25" customHeight="1">
      <c r="B199" s="237"/>
      <c r="C199" s="234"/>
      <c r="D199" s="234"/>
      <c r="E199" s="234"/>
      <c r="F199" s="234"/>
      <c r="G199" s="217"/>
      <c r="H199" s="234"/>
      <c r="I199" s="234"/>
      <c r="J199" s="234"/>
      <c r="K199" s="258"/>
    </row>
    <row r="200" spans="2:11" ht="15" customHeight="1">
      <c r="B200" s="237"/>
      <c r="C200" s="217" t="s">
        <v>1159</v>
      </c>
      <c r="D200" s="217"/>
      <c r="E200" s="217"/>
      <c r="F200" s="236" t="s">
        <v>43</v>
      </c>
      <c r="G200" s="217"/>
      <c r="H200" s="326" t="s">
        <v>1170</v>
      </c>
      <c r="I200" s="326"/>
      <c r="J200" s="326"/>
      <c r="K200" s="258"/>
    </row>
    <row r="201" spans="2:11" ht="15" customHeight="1">
      <c r="B201" s="237"/>
      <c r="C201" s="243"/>
      <c r="D201" s="217"/>
      <c r="E201" s="217"/>
      <c r="F201" s="236" t="s">
        <v>44</v>
      </c>
      <c r="G201" s="217"/>
      <c r="H201" s="326" t="s">
        <v>1171</v>
      </c>
      <c r="I201" s="326"/>
      <c r="J201" s="326"/>
      <c r="K201" s="258"/>
    </row>
    <row r="202" spans="2:11" ht="15" customHeight="1">
      <c r="B202" s="237"/>
      <c r="C202" s="243"/>
      <c r="D202" s="217"/>
      <c r="E202" s="217"/>
      <c r="F202" s="236" t="s">
        <v>47</v>
      </c>
      <c r="G202" s="217"/>
      <c r="H202" s="326" t="s">
        <v>1172</v>
      </c>
      <c r="I202" s="326"/>
      <c r="J202" s="326"/>
      <c r="K202" s="258"/>
    </row>
    <row r="203" spans="2:11" ht="15" customHeight="1">
      <c r="B203" s="237"/>
      <c r="C203" s="217"/>
      <c r="D203" s="217"/>
      <c r="E203" s="217"/>
      <c r="F203" s="236" t="s">
        <v>45</v>
      </c>
      <c r="G203" s="217"/>
      <c r="H203" s="326" t="s">
        <v>1173</v>
      </c>
      <c r="I203" s="326"/>
      <c r="J203" s="326"/>
      <c r="K203" s="258"/>
    </row>
    <row r="204" spans="2:11" ht="15" customHeight="1">
      <c r="B204" s="237"/>
      <c r="C204" s="217"/>
      <c r="D204" s="217"/>
      <c r="E204" s="217"/>
      <c r="F204" s="236" t="s">
        <v>46</v>
      </c>
      <c r="G204" s="217"/>
      <c r="H204" s="326" t="s">
        <v>1174</v>
      </c>
      <c r="I204" s="326"/>
      <c r="J204" s="326"/>
      <c r="K204" s="258"/>
    </row>
    <row r="205" spans="2:11" ht="15" customHeight="1">
      <c r="B205" s="237"/>
      <c r="C205" s="217"/>
      <c r="D205" s="217"/>
      <c r="E205" s="217"/>
      <c r="F205" s="236"/>
      <c r="G205" s="217"/>
      <c r="H205" s="217"/>
      <c r="I205" s="217"/>
      <c r="J205" s="217"/>
      <c r="K205" s="258"/>
    </row>
    <row r="206" spans="2:11" ht="15" customHeight="1">
      <c r="B206" s="237"/>
      <c r="C206" s="217" t="s">
        <v>1115</v>
      </c>
      <c r="D206" s="217"/>
      <c r="E206" s="217"/>
      <c r="F206" s="236" t="s">
        <v>76</v>
      </c>
      <c r="G206" s="217"/>
      <c r="H206" s="326" t="s">
        <v>1175</v>
      </c>
      <c r="I206" s="326"/>
      <c r="J206" s="326"/>
      <c r="K206" s="258"/>
    </row>
    <row r="207" spans="2:11" ht="15" customHeight="1">
      <c r="B207" s="237"/>
      <c r="C207" s="243"/>
      <c r="D207" s="217"/>
      <c r="E207" s="217"/>
      <c r="F207" s="236" t="s">
        <v>1013</v>
      </c>
      <c r="G207" s="217"/>
      <c r="H207" s="326" t="s">
        <v>1014</v>
      </c>
      <c r="I207" s="326"/>
      <c r="J207" s="326"/>
      <c r="K207" s="258"/>
    </row>
    <row r="208" spans="2:11" ht="15" customHeight="1">
      <c r="B208" s="237"/>
      <c r="C208" s="217"/>
      <c r="D208" s="217"/>
      <c r="E208" s="217"/>
      <c r="F208" s="236" t="s">
        <v>1011</v>
      </c>
      <c r="G208" s="217"/>
      <c r="H208" s="326" t="s">
        <v>1176</v>
      </c>
      <c r="I208" s="326"/>
      <c r="J208" s="326"/>
      <c r="K208" s="258"/>
    </row>
    <row r="209" spans="2:11" ht="15" customHeight="1">
      <c r="B209" s="275"/>
      <c r="C209" s="243"/>
      <c r="D209" s="243"/>
      <c r="E209" s="243"/>
      <c r="F209" s="236" t="s">
        <v>1015</v>
      </c>
      <c r="G209" s="222"/>
      <c r="H209" s="325" t="s">
        <v>1016</v>
      </c>
      <c r="I209" s="325"/>
      <c r="J209" s="325"/>
      <c r="K209" s="276"/>
    </row>
    <row r="210" spans="2:11" ht="15" customHeight="1">
      <c r="B210" s="275"/>
      <c r="C210" s="243"/>
      <c r="D210" s="243"/>
      <c r="E210" s="243"/>
      <c r="F210" s="236" t="s">
        <v>946</v>
      </c>
      <c r="G210" s="222"/>
      <c r="H210" s="325" t="s">
        <v>1177</v>
      </c>
      <c r="I210" s="325"/>
      <c r="J210" s="325"/>
      <c r="K210" s="276"/>
    </row>
    <row r="211" spans="2:11" ht="15" customHeight="1">
      <c r="B211" s="275"/>
      <c r="C211" s="243"/>
      <c r="D211" s="243"/>
      <c r="E211" s="243"/>
      <c r="F211" s="277"/>
      <c r="G211" s="222"/>
      <c r="H211" s="278"/>
      <c r="I211" s="278"/>
      <c r="J211" s="278"/>
      <c r="K211" s="276"/>
    </row>
    <row r="212" spans="2:11" ht="15" customHeight="1">
      <c r="B212" s="275"/>
      <c r="C212" s="217" t="s">
        <v>1139</v>
      </c>
      <c r="D212" s="243"/>
      <c r="E212" s="243"/>
      <c r="F212" s="236">
        <v>1</v>
      </c>
      <c r="G212" s="222"/>
      <c r="H212" s="325" t="s">
        <v>1178</v>
      </c>
      <c r="I212" s="325"/>
      <c r="J212" s="325"/>
      <c r="K212" s="276"/>
    </row>
    <row r="213" spans="2:11" ht="15" customHeight="1">
      <c r="B213" s="275"/>
      <c r="C213" s="243"/>
      <c r="D213" s="243"/>
      <c r="E213" s="243"/>
      <c r="F213" s="236">
        <v>2</v>
      </c>
      <c r="G213" s="222"/>
      <c r="H213" s="325" t="s">
        <v>1179</v>
      </c>
      <c r="I213" s="325"/>
      <c r="J213" s="325"/>
      <c r="K213" s="276"/>
    </row>
    <row r="214" spans="2:11" ht="15" customHeight="1">
      <c r="B214" s="275"/>
      <c r="C214" s="243"/>
      <c r="D214" s="243"/>
      <c r="E214" s="243"/>
      <c r="F214" s="236">
        <v>3</v>
      </c>
      <c r="G214" s="222"/>
      <c r="H214" s="325" t="s">
        <v>1180</v>
      </c>
      <c r="I214" s="325"/>
      <c r="J214" s="325"/>
      <c r="K214" s="276"/>
    </row>
    <row r="215" spans="2:11" ht="15" customHeight="1">
      <c r="B215" s="275"/>
      <c r="C215" s="243"/>
      <c r="D215" s="243"/>
      <c r="E215" s="243"/>
      <c r="F215" s="236">
        <v>4</v>
      </c>
      <c r="G215" s="222"/>
      <c r="H215" s="325" t="s">
        <v>1181</v>
      </c>
      <c r="I215" s="325"/>
      <c r="J215" s="325"/>
      <c r="K215" s="276"/>
    </row>
    <row r="216" spans="2:11" ht="12.75" customHeight="1">
      <c r="B216" s="279"/>
      <c r="C216" s="280"/>
      <c r="D216" s="280"/>
      <c r="E216" s="280"/>
      <c r="F216" s="280"/>
      <c r="G216" s="280"/>
      <c r="H216" s="280"/>
      <c r="I216" s="280"/>
      <c r="J216" s="280"/>
      <c r="K216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01-2018 - Oprava školních...</vt:lpstr>
      <vt:lpstr>VRN - Vedlejší rozpočtové...</vt:lpstr>
      <vt:lpstr>Pokyny pro vyplnění</vt:lpstr>
      <vt:lpstr>'01-2018 - Oprava školních...'!Názvy_tisku</vt:lpstr>
      <vt:lpstr>'Rekapitulace stavby'!Názvy_tisku</vt:lpstr>
      <vt:lpstr>'VRN - Vedlejší rozpočtové...'!Názvy_tisku</vt:lpstr>
      <vt:lpstr>'01-2018 - Oprava školních...'!Oblast_tisku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Kratochvílová</dc:creator>
  <cp:lastModifiedBy>Matyáš Hron</cp:lastModifiedBy>
  <cp:lastPrinted>2018-03-26T17:16:27Z</cp:lastPrinted>
  <dcterms:created xsi:type="dcterms:W3CDTF">2018-03-26T11:56:06Z</dcterms:created>
  <dcterms:modified xsi:type="dcterms:W3CDTF">2019-02-13T17:11:38Z</dcterms:modified>
</cp:coreProperties>
</file>